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 and PR\"/>
    </mc:Choice>
  </mc:AlternateContent>
  <xr:revisionPtr revIDLastSave="0" documentId="13_ncr:1_{DD2C0D22-0C11-4CEA-A800-D7A6BA8B581C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A " sheetId="153" r:id="rId1"/>
  </sheets>
  <definedNames>
    <definedName name="_xlnm.Print_Area" localSheetId="0">'Table A '!$A$1:$AA$56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53" l="1"/>
  <c r="T24" i="153"/>
  <c r="U23" i="153"/>
  <c r="T34" i="153"/>
  <c r="U21" i="153"/>
  <c r="T32" i="153"/>
  <c r="T38" i="153"/>
  <c r="T20" i="153"/>
  <c r="U47" i="153"/>
  <c r="T47" i="153"/>
  <c r="U46" i="153"/>
  <c r="T46" i="153"/>
  <c r="U45" i="153"/>
  <c r="T45" i="153"/>
  <c r="U44" i="153"/>
  <c r="T44" i="153"/>
  <c r="U43" i="153"/>
  <c r="T43" i="153"/>
  <c r="U42" i="153"/>
  <c r="T42" i="153"/>
  <c r="U41" i="153"/>
  <c r="T41" i="153"/>
  <c r="U38" i="153"/>
  <c r="U37" i="153"/>
  <c r="T37" i="153"/>
  <c r="U36" i="153"/>
  <c r="T36" i="153"/>
  <c r="U35" i="153"/>
  <c r="T35" i="153"/>
  <c r="U34" i="153"/>
  <c r="U33" i="153"/>
  <c r="T33" i="153"/>
  <c r="U32" i="153"/>
  <c r="U31" i="153"/>
  <c r="T31" i="153"/>
  <c r="U30" i="153"/>
  <c r="T30" i="153"/>
  <c r="U27" i="153"/>
  <c r="T27" i="153"/>
  <c r="U26" i="153"/>
  <c r="T26" i="153"/>
  <c r="U22" i="153"/>
  <c r="T22" i="153"/>
  <c r="U20" i="153"/>
  <c r="U17" i="153"/>
  <c r="T17" i="153"/>
  <c r="U16" i="153"/>
  <c r="T16" i="153"/>
  <c r="U15" i="153"/>
  <c r="T15" i="153"/>
  <c r="U14" i="153"/>
  <c r="T14" i="153"/>
  <c r="U13" i="153"/>
  <c r="T13" i="153"/>
  <c r="U12" i="153"/>
  <c r="T12" i="153"/>
  <c r="U11" i="153"/>
  <c r="T11" i="153"/>
  <c r="U10" i="153"/>
  <c r="T10" i="153"/>
  <c r="U9" i="153"/>
  <c r="T9" i="153"/>
  <c r="D43" i="153"/>
  <c r="E23" i="153"/>
  <c r="E16" i="153"/>
  <c r="D22" i="153"/>
  <c r="E33" i="153"/>
  <c r="D38" i="153"/>
  <c r="D36" i="153"/>
  <c r="D17" i="153"/>
  <c r="E41" i="153"/>
  <c r="E20" i="153"/>
  <c r="E31" i="153"/>
  <c r="D10" i="153"/>
  <c r="D30" i="153"/>
  <c r="D9" i="153"/>
  <c r="E47" i="153"/>
  <c r="D47" i="153"/>
  <c r="E46" i="153"/>
  <c r="D46" i="153"/>
  <c r="E45" i="153"/>
  <c r="D45" i="153"/>
  <c r="E44" i="153"/>
  <c r="D44" i="153"/>
  <c r="E43" i="153"/>
  <c r="E42" i="153"/>
  <c r="D42" i="153"/>
  <c r="D41" i="153"/>
  <c r="E35" i="153"/>
  <c r="D35" i="153"/>
  <c r="E34" i="153"/>
  <c r="D34" i="153"/>
  <c r="D33" i="153"/>
  <c r="E32" i="153"/>
  <c r="D32" i="153"/>
  <c r="D31" i="153"/>
  <c r="E30" i="153"/>
  <c r="E27" i="153"/>
  <c r="D27" i="153"/>
  <c r="E26" i="153"/>
  <c r="D26" i="153"/>
  <c r="E25" i="153"/>
  <c r="D25" i="153"/>
  <c r="E24" i="153"/>
  <c r="D24" i="153"/>
  <c r="E21" i="153"/>
  <c r="D21" i="153"/>
  <c r="D20" i="153"/>
  <c r="E17" i="153"/>
  <c r="D16" i="153"/>
  <c r="E15" i="153"/>
  <c r="D15" i="153"/>
  <c r="E14" i="153"/>
  <c r="D14" i="153"/>
  <c r="E13" i="153"/>
  <c r="D13" i="153"/>
  <c r="E12" i="153"/>
  <c r="D12" i="153"/>
  <c r="E11" i="153"/>
  <c r="D11" i="153"/>
  <c r="E9" i="153"/>
  <c r="T25" i="153" l="1"/>
  <c r="U24" i="153"/>
  <c r="T23" i="153"/>
  <c r="T21" i="153"/>
  <c r="D23" i="153"/>
  <c r="E37" i="153"/>
  <c r="D37" i="153"/>
  <c r="E22" i="153"/>
  <c r="E38" i="153"/>
  <c r="E36" i="153"/>
  <c r="E10" i="153"/>
  <c r="F40" i="153" l="1"/>
  <c r="AA47" i="153" l="1"/>
  <c r="Z47" i="153"/>
  <c r="Y47" i="153"/>
  <c r="AA46" i="153"/>
  <c r="Z46" i="153"/>
  <c r="Y46" i="153"/>
  <c r="Z45" i="153"/>
  <c r="Y45" i="153"/>
  <c r="AA44" i="153"/>
  <c r="Z44" i="153"/>
  <c r="Y44" i="153"/>
  <c r="AA43" i="153"/>
  <c r="Z43" i="153"/>
  <c r="Y43" i="153"/>
  <c r="AA42" i="153"/>
  <c r="Z42" i="153"/>
  <c r="Y42" i="153"/>
  <c r="AA41" i="153"/>
  <c r="Z41" i="153"/>
  <c r="Y41" i="153"/>
  <c r="Z38" i="153"/>
  <c r="Y38" i="153"/>
  <c r="AA37" i="153"/>
  <c r="Z37" i="153"/>
  <c r="Y37" i="153"/>
  <c r="Z36" i="153"/>
  <c r="Y36" i="153"/>
  <c r="AA35" i="153"/>
  <c r="Z35" i="153"/>
  <c r="Y35" i="153"/>
  <c r="AA34" i="153"/>
  <c r="Z34" i="153"/>
  <c r="Y34" i="153"/>
  <c r="AA33" i="153"/>
  <c r="Z33" i="153"/>
  <c r="Y33" i="153"/>
  <c r="AA32" i="153"/>
  <c r="Z32" i="153"/>
  <c r="Y32" i="153"/>
  <c r="AA31" i="153"/>
  <c r="Z31" i="153"/>
  <c r="Y31" i="153"/>
  <c r="AA30" i="153"/>
  <c r="Z30" i="153"/>
  <c r="Y30" i="153"/>
  <c r="AA27" i="153"/>
  <c r="Z27" i="153"/>
  <c r="Y27" i="153"/>
  <c r="AA26" i="153"/>
  <c r="Z26" i="153"/>
  <c r="Y26" i="153"/>
  <c r="AA25" i="153"/>
  <c r="Z25" i="153"/>
  <c r="Y25" i="153"/>
  <c r="AA24" i="153"/>
  <c r="Z24" i="153"/>
  <c r="Y24" i="153"/>
  <c r="AA23" i="153"/>
  <c r="Z23" i="153"/>
  <c r="Y23" i="153"/>
  <c r="AA22" i="153"/>
  <c r="Z22" i="153"/>
  <c r="Y22" i="153"/>
  <c r="AA21" i="153"/>
  <c r="Z21" i="153"/>
  <c r="Y21" i="153"/>
  <c r="AA20" i="153"/>
  <c r="Z20" i="153"/>
  <c r="Y20" i="153"/>
  <c r="AA17" i="153"/>
  <c r="Z17" i="153"/>
  <c r="Y17" i="153"/>
  <c r="AA16" i="153"/>
  <c r="Z16" i="153"/>
  <c r="Y16" i="153"/>
  <c r="AA15" i="153"/>
  <c r="Z15" i="153"/>
  <c r="Y15" i="153"/>
  <c r="AA14" i="153"/>
  <c r="Z14" i="153"/>
  <c r="Y14" i="153"/>
  <c r="AA13" i="153"/>
  <c r="Z13" i="153"/>
  <c r="Y13" i="153"/>
  <c r="AA12" i="153"/>
  <c r="Z12" i="153"/>
  <c r="Y12" i="153"/>
  <c r="AA11" i="153"/>
  <c r="Z11" i="153"/>
  <c r="Y11" i="153"/>
  <c r="AA10" i="153"/>
  <c r="Z10" i="153"/>
  <c r="Y10" i="153"/>
  <c r="AA9" i="153"/>
  <c r="Z9" i="153"/>
  <c r="Y9" i="153"/>
  <c r="X47" i="153"/>
  <c r="W47" i="153"/>
  <c r="V47" i="153"/>
  <c r="X46" i="153"/>
  <c r="W46" i="153"/>
  <c r="V46" i="153"/>
  <c r="W45" i="153"/>
  <c r="V45" i="153"/>
  <c r="X44" i="153"/>
  <c r="W44" i="153"/>
  <c r="V44" i="153"/>
  <c r="X43" i="153"/>
  <c r="W43" i="153"/>
  <c r="V43" i="153"/>
  <c r="X42" i="153"/>
  <c r="W42" i="153"/>
  <c r="V42" i="153"/>
  <c r="X41" i="153"/>
  <c r="W41" i="153"/>
  <c r="V41" i="153"/>
  <c r="W38" i="153"/>
  <c r="V38" i="153"/>
  <c r="X37" i="153"/>
  <c r="W37" i="153"/>
  <c r="V37" i="153"/>
  <c r="W36" i="153"/>
  <c r="V36" i="153"/>
  <c r="X35" i="153"/>
  <c r="W35" i="153"/>
  <c r="V35" i="153"/>
  <c r="X34" i="153"/>
  <c r="W34" i="153"/>
  <c r="V34" i="153"/>
  <c r="X33" i="153"/>
  <c r="W33" i="153"/>
  <c r="V33" i="153"/>
  <c r="X32" i="153"/>
  <c r="W32" i="153"/>
  <c r="V32" i="153"/>
  <c r="X31" i="153"/>
  <c r="W31" i="153"/>
  <c r="V31" i="153"/>
  <c r="X30" i="153"/>
  <c r="W30" i="153"/>
  <c r="V30" i="153"/>
  <c r="X27" i="153"/>
  <c r="W27" i="153"/>
  <c r="V27" i="153"/>
  <c r="X26" i="153"/>
  <c r="W26" i="153"/>
  <c r="V26" i="153"/>
  <c r="X25" i="153"/>
  <c r="W25" i="153"/>
  <c r="V25" i="153"/>
  <c r="X24" i="153"/>
  <c r="W24" i="153"/>
  <c r="V24" i="153"/>
  <c r="X23" i="153"/>
  <c r="W23" i="153"/>
  <c r="V23" i="153"/>
  <c r="X22" i="153"/>
  <c r="W22" i="153"/>
  <c r="V22" i="153"/>
  <c r="X21" i="153"/>
  <c r="W21" i="153"/>
  <c r="V21" i="153"/>
  <c r="X20" i="153"/>
  <c r="W20" i="153"/>
  <c r="V20" i="153"/>
  <c r="X17" i="153"/>
  <c r="W17" i="153"/>
  <c r="V17" i="153"/>
  <c r="X16" i="153"/>
  <c r="W16" i="153"/>
  <c r="V16" i="153"/>
  <c r="X15" i="153"/>
  <c r="W15" i="153"/>
  <c r="V15" i="153"/>
  <c r="X14" i="153"/>
  <c r="W14" i="153"/>
  <c r="V14" i="153"/>
  <c r="X13" i="153"/>
  <c r="W13" i="153"/>
  <c r="V13" i="153"/>
  <c r="X12" i="153"/>
  <c r="W12" i="153"/>
  <c r="V12" i="153"/>
  <c r="X11" i="153"/>
  <c r="W11" i="153"/>
  <c r="V11" i="153"/>
  <c r="X10" i="153"/>
  <c r="W10" i="153"/>
  <c r="V10" i="153"/>
  <c r="W9" i="153"/>
  <c r="V9" i="153"/>
  <c r="X9" i="153"/>
  <c r="Q47" i="153" l="1"/>
  <c r="P47" i="153"/>
  <c r="Q44" i="153"/>
  <c r="Q37" i="153"/>
  <c r="P37" i="153"/>
  <c r="Q35" i="153"/>
  <c r="P35" i="153"/>
  <c r="Q34" i="153"/>
  <c r="P34" i="153"/>
  <c r="Q33" i="153"/>
  <c r="P33" i="153"/>
  <c r="Q32" i="153"/>
  <c r="P32" i="153"/>
  <c r="Q31" i="153"/>
  <c r="P31" i="153"/>
  <c r="Q30" i="153"/>
  <c r="P30" i="153"/>
  <c r="Q27" i="153"/>
  <c r="P27" i="153"/>
  <c r="P25" i="153"/>
  <c r="P21" i="153"/>
  <c r="Q17" i="153"/>
  <c r="P17" i="153"/>
  <c r="Q16" i="153"/>
  <c r="P16" i="153"/>
  <c r="Q15" i="153"/>
  <c r="P15" i="153"/>
  <c r="Q14" i="153"/>
  <c r="P14" i="153"/>
  <c r="Q13" i="153"/>
  <c r="P13" i="153"/>
  <c r="Q12" i="153"/>
  <c r="P12" i="153"/>
  <c r="Q11" i="153"/>
  <c r="P11" i="153"/>
  <c r="Q10" i="153"/>
  <c r="P10" i="153"/>
  <c r="Q9" i="153"/>
  <c r="P9" i="153"/>
  <c r="P44" i="153"/>
  <c r="Q43" i="153"/>
  <c r="Q26" i="153"/>
  <c r="Q25" i="153"/>
  <c r="Q24" i="153"/>
  <c r="Q23" i="153"/>
  <c r="Q22" i="153"/>
  <c r="Q21" i="153"/>
  <c r="Q20" i="153"/>
  <c r="P41" i="153" l="1"/>
  <c r="P46" i="153"/>
  <c r="Q41" i="153"/>
  <c r="Q46" i="153"/>
  <c r="P42" i="153"/>
  <c r="Q42" i="153"/>
  <c r="P43" i="153"/>
  <c r="P22" i="153"/>
  <c r="P26" i="153"/>
  <c r="P23" i="153"/>
  <c r="P20" i="153"/>
  <c r="P24" i="153"/>
  <c r="H36" i="153" l="1"/>
  <c r="I36" i="153"/>
  <c r="M38" i="153"/>
  <c r="L38" i="153"/>
  <c r="M36" i="153"/>
  <c r="L36" i="153"/>
  <c r="M45" i="153"/>
  <c r="L45" i="153"/>
  <c r="M47" i="153"/>
  <c r="L47" i="153"/>
  <c r="M46" i="153"/>
  <c r="L46" i="153"/>
  <c r="M44" i="153"/>
  <c r="L44" i="153"/>
  <c r="M43" i="153"/>
  <c r="L43" i="153"/>
  <c r="M42" i="153"/>
  <c r="L42" i="153"/>
  <c r="M41" i="153"/>
  <c r="L41" i="153"/>
  <c r="M37" i="153"/>
  <c r="L37" i="153"/>
  <c r="M35" i="153"/>
  <c r="L35" i="153"/>
  <c r="M34" i="153"/>
  <c r="L34" i="153"/>
  <c r="M33" i="153"/>
  <c r="L33" i="153"/>
  <c r="M32" i="153"/>
  <c r="L32" i="153"/>
  <c r="M31" i="153"/>
  <c r="L31" i="153"/>
  <c r="M30" i="153"/>
  <c r="L30" i="153"/>
  <c r="M27" i="153"/>
  <c r="L27" i="153"/>
  <c r="M26" i="153"/>
  <c r="L26" i="153"/>
  <c r="M24" i="153"/>
  <c r="L24" i="153"/>
  <c r="M23" i="153"/>
  <c r="L23" i="153"/>
  <c r="M22" i="153"/>
  <c r="L22" i="153"/>
  <c r="M21" i="153"/>
  <c r="L21" i="153"/>
  <c r="M20" i="153"/>
  <c r="L20" i="153"/>
  <c r="M17" i="153"/>
  <c r="L17" i="153"/>
  <c r="M16" i="153"/>
  <c r="L16" i="153"/>
  <c r="M15" i="153"/>
  <c r="L15" i="153"/>
  <c r="M14" i="153"/>
  <c r="L14" i="153"/>
  <c r="M13" i="153"/>
  <c r="L13" i="153"/>
  <c r="M12" i="153"/>
  <c r="L12" i="153"/>
  <c r="M11" i="153"/>
  <c r="L11" i="153"/>
  <c r="M10" i="153"/>
  <c r="L10" i="153"/>
  <c r="M9" i="153"/>
  <c r="L9" i="153"/>
  <c r="L25" i="153" l="1"/>
  <c r="M25" i="153"/>
  <c r="I47" i="153" l="1"/>
  <c r="H47" i="153"/>
  <c r="I45" i="153"/>
  <c r="H45" i="153"/>
  <c r="I38" i="153"/>
  <c r="H38" i="153"/>
  <c r="I37" i="153"/>
  <c r="H37" i="153"/>
  <c r="I35" i="153"/>
  <c r="H35" i="153"/>
  <c r="I34" i="153"/>
  <c r="H34" i="153"/>
  <c r="I33" i="153"/>
  <c r="H33" i="153"/>
  <c r="I32" i="153"/>
  <c r="H32" i="153"/>
  <c r="I31" i="153"/>
  <c r="H31" i="153"/>
  <c r="I30" i="153"/>
  <c r="H30" i="153"/>
  <c r="I27" i="153"/>
  <c r="H27" i="153"/>
  <c r="I17" i="153"/>
  <c r="H17" i="153"/>
  <c r="I16" i="153"/>
  <c r="H16" i="153"/>
  <c r="I15" i="153"/>
  <c r="H15" i="153"/>
  <c r="I14" i="153"/>
  <c r="H14" i="153"/>
  <c r="I13" i="153"/>
  <c r="H13" i="153"/>
  <c r="I12" i="153"/>
  <c r="H12" i="153"/>
  <c r="I11" i="153"/>
  <c r="H11" i="153"/>
  <c r="I10" i="153"/>
  <c r="H10" i="153"/>
  <c r="I9" i="153"/>
  <c r="H9" i="153"/>
  <c r="I26" i="153"/>
  <c r="I25" i="153"/>
  <c r="H24" i="153"/>
  <c r="H23" i="153"/>
  <c r="I22" i="153"/>
  <c r="I21" i="153"/>
  <c r="H20" i="153"/>
  <c r="I46" i="153"/>
  <c r="H44" i="153"/>
  <c r="H43" i="153"/>
  <c r="I42" i="153"/>
  <c r="I41" i="153"/>
  <c r="I43" i="153" l="1"/>
  <c r="I44" i="153"/>
  <c r="I20" i="153"/>
  <c r="I24" i="153"/>
  <c r="I23" i="153"/>
  <c r="H21" i="153"/>
  <c r="H25" i="153"/>
  <c r="H41" i="153"/>
  <c r="H22" i="153"/>
  <c r="H26" i="153"/>
  <c r="H42" i="153"/>
  <c r="H46" i="153"/>
</calcChain>
</file>

<file path=xl/sharedStrings.xml><?xml version="1.0" encoding="utf-8"?>
<sst xmlns="http://schemas.openxmlformats.org/spreadsheetml/2006/main" count="84" uniqueCount="61">
  <si>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</si>
  <si>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</si>
  <si>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</si>
  <si>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</si>
  <si>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</si>
  <si>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</si>
  <si>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</si>
  <si>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>Not in the Labor Force</t>
  </si>
  <si>
    <t xml:space="preserve">  Labor Force Participation Rate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</si>
  <si>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</si>
  <si>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</si>
  <si>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</si>
  <si>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</si>
  <si>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</si>
  <si>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</si>
  <si>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 15-24 Years Old</t>
  </si>
  <si>
    <t>Youth Labor Force</t>
  </si>
  <si>
    <t>Employed Youth</t>
  </si>
  <si>
    <t>Underemployed Youth</t>
  </si>
  <si>
    <t>Unemployed Youth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</si>
  <si>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</si>
  <si>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</si>
  <si>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</si>
  <si>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</si>
  <si>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Mean Hours of Work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</si>
  <si>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</si>
  <si>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</si>
  <si>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</si>
  <si>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</si>
  <si>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</si>
  <si>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t>Estimate</t>
  </si>
  <si>
    <t>Standard Error</t>
  </si>
  <si>
    <t>Lower Limit</t>
  </si>
  <si>
    <t>Upper Limit</t>
  </si>
  <si>
    <t>90% Confidence Interval)</t>
  </si>
  <si>
    <t>TABLE A - Key Employment Indicators with Measures of Precision, Philippines:</t>
  </si>
  <si>
    <t xml:space="preserve">Population 15 Years Old and Over </t>
  </si>
  <si>
    <r>
      <t xml:space="preserve">  • Visible Underemployment</t>
    </r>
    <r>
      <rPr>
        <vertAlign val="superscript"/>
        <sz val="11"/>
        <rFont val="Arial"/>
        <family val="2"/>
      </rPr>
      <t>1</t>
    </r>
  </si>
  <si>
    <t xml:space="preserve">           f - Final.</t>
  </si>
  <si>
    <t>NEET (Unemployed) 15 - 24 years old</t>
  </si>
  <si>
    <t>Youth Not in the Labor Force (NILF)</t>
  </si>
  <si>
    <t>NEET (NILF) 15 - 24 years old</t>
  </si>
  <si>
    <t>Growth Rate</t>
  </si>
  <si>
    <t>New Entrants to the Labor Force</t>
  </si>
  <si>
    <t xml:space="preserve"> Youth NEET as % of youth population</t>
  </si>
  <si>
    <t xml:space="preserve"> Proportion of Youth New Entrants to the Youth Labor Force</t>
  </si>
  <si>
    <t xml:space="preserve">  Proportion of New Entrants (%)</t>
  </si>
  <si>
    <t>New Entrants Youth</t>
  </si>
  <si>
    <r>
      <t>July 2023</t>
    </r>
    <r>
      <rPr>
        <b/>
        <vertAlign val="superscript"/>
        <sz val="11"/>
        <rFont val="Arial"/>
        <family val="2"/>
      </rPr>
      <t>p</t>
    </r>
  </si>
  <si>
    <r>
      <t xml:space="preserve">  • Invisible Underemployment</t>
    </r>
    <r>
      <rPr>
        <vertAlign val="superscript"/>
        <sz val="11"/>
        <rFont val="Arial"/>
        <family val="2"/>
      </rPr>
      <t>2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</si>
  <si>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</si>
  <si>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</si>
  <si>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</si>
  <si>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</si>
  <si>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2024</t>
    </r>
    <r>
      <rPr>
        <b/>
        <vertAlign val="superscript"/>
        <sz val="11"/>
        <rFont val="Arial"/>
        <family val="2"/>
      </rPr>
      <t>p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</si>
  <si>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-January 2023</t>
    </r>
    <r>
      <rPr>
        <b/>
        <vertAlign val="superscript"/>
        <sz val="11"/>
        <rFont val="Arial"/>
        <family val="2"/>
      </rPr>
      <t>f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</si>
  <si>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October 2023</t>
    </r>
    <r>
      <rPr>
        <b/>
        <vertAlign val="superscript"/>
        <sz val="11"/>
        <rFont val="Arial"/>
        <family val="2"/>
      </rPr>
      <t>p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</si>
  <si>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December 2023</t>
    </r>
    <r>
      <rPr>
        <b/>
        <vertAlign val="superscript"/>
        <sz val="11"/>
        <rFont val="Arial"/>
        <family val="2"/>
      </rPr>
      <t>p</t>
    </r>
  </si>
  <si>
    <r>
      <t>Source: Philippine Statistics Authority,</t>
    </r>
    <r>
      <rPr>
        <b/>
        <i/>
        <sz val="8"/>
        <rFont val="Arial"/>
        <family val="2"/>
      </rPr>
      <t xml:space="preserve"> Labor Force Survey</t>
    </r>
  </si>
  <si>
    <r>
      <rPr>
        <b/>
        <vertAlign val="superscript"/>
        <sz val="8"/>
        <rFont val="Arial"/>
        <family val="2"/>
      </rPr>
      <t>1 -</t>
    </r>
    <r>
      <rPr>
        <b/>
        <sz val="8"/>
        <rFont val="Arial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</si>
  <si>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8"/>
        <rFont val="Arial"/>
        <family val="2"/>
      </rPr>
      <t xml:space="preserve">2 - </t>
    </r>
    <r>
      <rPr>
        <b/>
        <sz val="8"/>
        <rFont val="Arial"/>
        <family val="2"/>
      </rPr>
      <t>Includes number of underemployed persons but with unreported hours worked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</si>
</sst>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"/>
    <numFmt numFmtId="167" formatCode="_(* #,##0_);_(* \(#,##0\);_(* &quot;-&quot;??_);_(@_)"/>
    <numFmt numFmtId="168" formatCode="#,##0.0"/>
    <numFmt numFmtId="169" formatCode="mmmm\ yyyy"/>
    <numFmt numFmtId="170" formatCode="#,##0.0;\-#,##0.0"/>
    <numFmt numFmtId="171" formatCode="#,##0.0\ \ _);\(#,##0.0\ \ \)"/>
    <numFmt numFmtId="172" formatCode="#,##0.0000;\-#,##0.0000"/>
    <numFmt numFmtId="173" formatCode="_-* #,##0.000_-;\-* #,##0.000_-;_-* &quot;-&quot;??_-;_-@_-"/>
    <numFmt numFmtId="174" formatCode="_-* #,##0_-;\-* #,##0_-;_-* &quot;-&quot;??_-;_-@_-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b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0">
    <xf numFmtId="37" fontId="0" fillId="0" borderId="0" xfId="0"/>
    <xf numFmtId="37" fontId="14" fillId="0" borderId="0" xfId="14" applyFont="1"/>
    <xf numFmtId="3" fontId="14" fillId="0" borderId="2" xfId="1" applyNumberFormat="1" applyFont="1" applyFill="1" applyBorder="1" applyAlignment="1"/>
    <xf numFmtId="168" fontId="14" fillId="0" borderId="2" xfId="1" applyNumberFormat="1" applyFont="1" applyFill="1" applyBorder="1" applyAlignment="1"/>
    <xf numFmtId="37" fontId="14" fillId="0" borderId="2" xfId="0" applyFont="1" applyBorder="1" applyAlignment="1">
      <alignment horizontal="right" vertical="center" wrapText="1"/>
    </xf>
    <xf numFmtId="37" fontId="15" fillId="0" borderId="0" xfId="14" applyFont="1"/>
    <xf numFmtId="37" fontId="14" fillId="0" borderId="0" xfId="14" applyFont="1" applyAlignment="1">
      <alignment vertical="center"/>
    </xf>
    <xf numFmtId="49" fontId="14" fillId="0" borderId="4" xfId="0" applyNumberFormat="1" applyFont="1" applyBorder="1" applyAlignment="1">
      <alignment horizontal="left" indent="5"/>
    </xf>
    <xf numFmtId="49" fontId="14" fillId="0" borderId="4" xfId="0" applyNumberFormat="1" applyFont="1" applyBorder="1" applyAlignment="1">
      <alignment horizontal="left" indent="7"/>
    </xf>
    <xf numFmtId="49" fontId="14" fillId="0" borderId="4" xfId="0" applyNumberFormat="1" applyFont="1" applyBorder="1" applyAlignment="1">
      <alignment horizontal="left" indent="4"/>
    </xf>
    <xf numFmtId="37" fontId="14" fillId="0" borderId="2" xfId="0" applyFont="1" applyBorder="1" applyAlignment="1">
      <alignment vertical="center"/>
    </xf>
    <xf numFmtId="3" fontId="14" fillId="0" borderId="2" xfId="38" applyNumberFormat="1" applyFont="1" applyFill="1" applyBorder="1" applyAlignment="1"/>
    <xf numFmtId="167" fontId="14" fillId="0" borderId="2" xfId="1" applyNumberFormat="1" applyFont="1" applyFill="1" applyBorder="1" applyAlignment="1">
      <alignment vertical="center"/>
    </xf>
    <xf numFmtId="167" fontId="14" fillId="0" borderId="4" xfId="1" applyNumberFormat="1" applyFont="1" applyFill="1" applyBorder="1" applyAlignment="1">
      <alignment horizontal="left" indent="1"/>
    </xf>
    <xf numFmtId="37" fontId="14" fillId="0" borderId="2" xfId="1" applyNumberFormat="1" applyFont="1" applyFill="1" applyBorder="1" applyAlignment="1">
      <alignment vertical="center"/>
    </xf>
    <xf numFmtId="37" fontId="14" fillId="0" borderId="2" xfId="1" applyNumberFormat="1" applyFont="1" applyFill="1" applyBorder="1" applyAlignment="1">
      <alignment horizontal="right" vertical="center" wrapText="1"/>
    </xf>
    <xf numFmtId="37" fontId="14" fillId="0" borderId="2" xfId="1" applyNumberFormat="1" applyFont="1" applyFill="1" applyBorder="1" applyAlignment="1"/>
    <xf numFmtId="166" fontId="14" fillId="0" borderId="2" xfId="1" applyNumberFormat="1" applyFont="1" applyFill="1" applyBorder="1" applyAlignment="1"/>
    <xf numFmtId="3" fontId="14" fillId="0" borderId="2" xfId="1" applyNumberFormat="1" applyFont="1" applyFill="1" applyBorder="1"/>
    <xf numFmtId="3" fontId="14" fillId="0" borderId="3" xfId="1" applyNumberFormat="1" applyFont="1" applyFill="1" applyBorder="1" applyAlignment="1">
      <alignment horizontal="left" indent="2"/>
    </xf>
    <xf numFmtId="166" fontId="14" fillId="0" borderId="2" xfId="1" applyNumberFormat="1" applyFont="1" applyFill="1" applyBorder="1" applyAlignment="1">
      <alignment horizontal="right" vertical="justify"/>
    </xf>
    <xf numFmtId="165" fontId="14" fillId="0" borderId="2" xfId="1" applyNumberFormat="1" applyFont="1" applyFill="1" applyBorder="1" applyAlignment="1">
      <alignment vertical="center"/>
    </xf>
    <xf numFmtId="170" fontId="14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right" vertical="center" wrapText="1"/>
    </xf>
    <xf numFmtId="49" fontId="14" fillId="0" borderId="4" xfId="14" applyNumberFormat="1" applyFont="1" applyBorder="1" applyAlignment="1">
      <alignment horizontal="left" indent="3"/>
    </xf>
    <xf numFmtId="49" fontId="14" fillId="0" borderId="4" xfId="14" applyNumberFormat="1" applyFont="1" applyBorder="1" applyAlignment="1">
      <alignment horizontal="left" indent="5"/>
    </xf>
    <xf numFmtId="49" fontId="14" fillId="0" borderId="4" xfId="14" applyNumberFormat="1" applyFont="1" applyBorder="1" applyAlignment="1">
      <alignment horizontal="left" indent="7"/>
    </xf>
    <xf numFmtId="49" fontId="14" fillId="0" borderId="4" xfId="14" applyNumberFormat="1" applyFont="1" applyBorder="1" applyAlignment="1">
      <alignment horizontal="left" indent="8"/>
    </xf>
    <xf numFmtId="2" fontId="14" fillId="0" borderId="4" xfId="14" applyNumberFormat="1" applyFont="1" applyBorder="1" applyAlignment="1">
      <alignment horizontal="left" indent="8"/>
    </xf>
    <xf numFmtId="2" fontId="14" fillId="0" borderId="2" xfId="14" applyNumberFormat="1" applyFont="1" applyBorder="1" applyAlignment="1">
      <alignment horizontal="center"/>
    </xf>
    <xf numFmtId="2" fontId="14" fillId="0" borderId="2" xfId="14" applyNumberFormat="1" applyFont="1" applyBorder="1" applyAlignment="1">
      <alignment horizontal="left" wrapText="1" indent="8"/>
    </xf>
    <xf numFmtId="2" fontId="14" fillId="0" borderId="2" xfId="14" applyNumberFormat="1" applyFont="1" applyBorder="1" applyAlignment="1">
      <alignment horizontal="left" indent="8"/>
    </xf>
    <xf numFmtId="166" fontId="14" fillId="0" borderId="2" xfId="14" applyNumberFormat="1" applyFont="1" applyBorder="1"/>
    <xf numFmtId="49" fontId="14" fillId="0" borderId="4" xfId="14" applyNumberFormat="1" applyFont="1" applyBorder="1" applyAlignment="1">
      <alignment horizontal="left" indent="1"/>
    </xf>
    <xf numFmtId="166" fontId="14" fillId="0" borderId="2" xfId="14" applyNumberFormat="1" applyFont="1" applyBorder="1" applyAlignment="1">
      <alignment horizontal="left" indent="1"/>
    </xf>
    <xf numFmtId="49" fontId="14" fillId="0" borderId="4" xfId="14" applyNumberFormat="1" applyFont="1" applyBorder="1" applyAlignment="1">
      <alignment horizontal="left" indent="2"/>
    </xf>
    <xf numFmtId="166" fontId="14" fillId="0" borderId="2" xfId="0" applyNumberFormat="1" applyFont="1" applyBorder="1" applyAlignment="1">
      <alignment vertical="center"/>
    </xf>
    <xf numFmtId="49" fontId="14" fillId="0" borderId="4" xfId="14" applyNumberFormat="1" applyFont="1" applyBorder="1" applyAlignment="1">
      <alignment horizontal="left" indent="4"/>
    </xf>
    <xf numFmtId="49" fontId="14" fillId="0" borderId="2" xfId="14" applyNumberFormat="1" applyFont="1" applyBorder="1" applyAlignment="1">
      <alignment horizontal="left" indent="2"/>
    </xf>
    <xf numFmtId="49" fontId="14" fillId="0" borderId="6" xfId="14" applyNumberFormat="1" applyFont="1" applyBorder="1" applyAlignment="1">
      <alignment horizontal="left" indent="2"/>
    </xf>
    <xf numFmtId="49" fontId="14" fillId="0" borderId="3" xfId="14" applyNumberFormat="1" applyFont="1" applyBorder="1" applyAlignment="1">
      <alignment horizontal="left" indent="2"/>
    </xf>
    <xf numFmtId="166" fontId="14" fillId="0" borderId="3" xfId="14" applyNumberFormat="1" applyFont="1" applyBorder="1" applyAlignment="1">
      <alignment horizontal="left" indent="2"/>
    </xf>
    <xf numFmtId="49" fontId="15" fillId="0" borderId="4" xfId="14" applyNumberFormat="1" applyFont="1" applyBorder="1" applyAlignment="1">
      <alignment horizontal="left" indent="2"/>
    </xf>
    <xf numFmtId="3" fontId="14" fillId="0" borderId="2" xfId="14" applyNumberFormat="1" applyFont="1" applyBorder="1"/>
    <xf numFmtId="49" fontId="14" fillId="0" borderId="4" xfId="14" applyNumberFormat="1" applyFont="1" applyBorder="1" applyAlignment="1">
      <alignment horizontal="left" indent="6"/>
    </xf>
    <xf numFmtId="170" fontId="14" fillId="0" borderId="2" xfId="0" applyNumberFormat="1" applyFont="1" applyBorder="1" applyAlignment="1">
      <alignment horizontal="right" vertical="center"/>
    </xf>
    <xf numFmtId="170" fontId="14" fillId="0" borderId="0" xfId="14" applyNumberFormat="1" applyFont="1" applyAlignment="1">
      <alignment vertical="center"/>
    </xf>
    <xf numFmtId="170" fontId="14" fillId="0" borderId="0" xfId="14" applyNumberFormat="1" applyFont="1"/>
    <xf numFmtId="170" fontId="14" fillId="0" borderId="2" xfId="14" applyNumberFormat="1" applyFont="1" applyBorder="1" applyAlignment="1">
      <alignment horizontal="right" vertical="justify"/>
    </xf>
    <xf numFmtId="167" fontId="14" fillId="0" borderId="2" xfId="1" applyNumberFormat="1" applyFont="1" applyFill="1" applyBorder="1" applyAlignment="1"/>
    <xf numFmtId="2" fontId="14" fillId="0" borderId="2" xfId="14" applyNumberFormat="1" applyFont="1" applyBorder="1" applyAlignment="1">
      <alignment horizontal="left" indent="1"/>
    </xf>
    <xf numFmtId="49" fontId="14" fillId="0" borderId="2" xfId="14" applyNumberFormat="1" applyFont="1" applyBorder="1" applyAlignment="1">
      <alignment horizontal="left" indent="1"/>
    </xf>
    <xf numFmtId="49" fontId="14" fillId="0" borderId="4" xfId="0" applyNumberFormat="1" applyFont="1" applyBorder="1" applyAlignment="1">
      <alignment horizontal="left" indent="2"/>
    </xf>
    <xf numFmtId="171" fontId="12" fillId="2" borderId="2" xfId="1" applyNumberFormat="1" applyFont="1" applyFill="1" applyBorder="1" applyAlignment="1">
      <alignment horizontal="left" vertical="justify" indent="2"/>
    </xf>
    <xf numFmtId="0" fontId="14" fillId="0" borderId="0" xfId="14" applyNumberFormat="1" applyFont="1"/>
    <xf numFmtId="0" fontId="15" fillId="0" borderId="0" xfId="14" applyNumberFormat="1" applyFont="1" applyAlignment="1">
      <alignment horizontal="center" vertical="center"/>
    </xf>
    <xf numFmtId="169" fontId="15" fillId="0" borderId="2" xfId="14" applyNumberFormat="1" applyFont="1" applyBorder="1" applyAlignment="1">
      <alignment horizontal="center" vertical="center" wrapText="1"/>
    </xf>
    <xf numFmtId="167" fontId="14" fillId="0" borderId="0" xfId="1" applyNumberFormat="1" applyFont="1" applyFill="1"/>
    <xf numFmtId="168" fontId="14" fillId="0" borderId="0" xfId="14" applyNumberFormat="1" applyFont="1"/>
    <xf numFmtId="0" fontId="14" fillId="0" borderId="10" xfId="14" applyNumberFormat="1" applyFont="1" applyBorder="1"/>
    <xf numFmtId="0" fontId="15" fillId="0" borderId="0" xfId="14" applyNumberFormat="1" applyFont="1" applyAlignment="1">
      <alignment horizontal="left" vertical="center"/>
    </xf>
    <xf numFmtId="173" fontId="15" fillId="0" borderId="0" xfId="14" applyNumberFormat="1" applyFont="1" applyAlignment="1">
      <alignment horizontal="center" vertical="center"/>
    </xf>
    <xf numFmtId="0" fontId="14" fillId="0" borderId="0" xfId="14" applyNumberFormat="1" applyFont="1" applyAlignment="1">
      <alignment vertical="center"/>
    </xf>
    <xf numFmtId="2" fontId="14" fillId="0" borderId="0" xfId="14" applyNumberFormat="1" applyFont="1"/>
    <xf numFmtId="0" fontId="14" fillId="0" borderId="5" xfId="14" applyNumberFormat="1" applyFont="1" applyBorder="1"/>
    <xf numFmtId="3" fontId="14" fillId="0" borderId="10" xfId="14" applyNumberFormat="1" applyFont="1" applyBorder="1"/>
    <xf numFmtId="4" fontId="14" fillId="0" borderId="10" xfId="14" applyNumberFormat="1" applyFont="1" applyBorder="1"/>
    <xf numFmtId="172" fontId="14" fillId="0" borderId="0" xfId="14" applyNumberFormat="1" applyFont="1"/>
    <xf numFmtId="166" fontId="14" fillId="0" borderId="0" xfId="14" applyNumberFormat="1" applyFont="1"/>
    <xf numFmtId="0" fontId="14" fillId="0" borderId="4" xfId="0" applyNumberFormat="1" applyFont="1" applyBorder="1" applyAlignment="1">
      <alignment horizontal="left" indent="2"/>
    </xf>
    <xf numFmtId="166" fontId="14" fillId="0" borderId="2" xfId="1" applyNumberFormat="1" applyFont="1" applyFill="1" applyBorder="1"/>
    <xf numFmtId="166" fontId="14" fillId="0" borderId="2" xfId="1" applyNumberFormat="1" applyFont="1" applyBorder="1"/>
    <xf numFmtId="166" fontId="14" fillId="0" borderId="3" xfId="1" applyNumberFormat="1" applyFont="1" applyBorder="1" applyAlignment="1">
      <alignment horizontal="left" indent="2"/>
    </xf>
    <xf numFmtId="168" fontId="14" fillId="0" borderId="2" xfId="14" applyNumberFormat="1" applyFont="1" applyBorder="1"/>
    <xf numFmtId="3" fontId="17" fillId="0" borderId="2" xfId="14" applyNumberFormat="1" applyFont="1" applyBorder="1"/>
    <xf numFmtId="166" fontId="12" fillId="2" borderId="2" xfId="1" applyNumberFormat="1" applyFont="1" applyFill="1" applyBorder="1" applyAlignment="1">
      <alignment horizontal="left" vertical="justify" indent="2"/>
    </xf>
    <xf numFmtId="174" fontId="14" fillId="0" borderId="2" xfId="0" applyNumberFormat="1" applyFont="1" applyBorder="1" applyAlignment="1">
      <alignment horizontal="right" vertical="center" wrapText="1"/>
    </xf>
    <xf numFmtId="172" fontId="14" fillId="0" borderId="2" xfId="1" applyNumberFormat="1" applyFont="1" applyFill="1" applyBorder="1" applyAlignment="1"/>
    <xf numFmtId="168" fontId="14" fillId="0" borderId="2" xfId="0" applyNumberFormat="1" applyFont="1" applyBorder="1" applyAlignment="1">
      <alignment vertical="center"/>
    </xf>
    <xf numFmtId="168" fontId="14" fillId="0" borderId="2" xfId="1" applyNumberFormat="1" applyFont="1" applyFill="1" applyBorder="1"/>
    <xf numFmtId="0" fontId="19" fillId="0" borderId="0" xfId="0" applyNumberFormat="1" applyFont="1" applyAlignment="1">
      <alignment horizontal="left" vertical="center"/>
    </xf>
    <xf numFmtId="37" fontId="19" fillId="0" borderId="0" xfId="2" applyFont="1" applyAlignment="1">
      <alignment vertical="center"/>
    </xf>
    <xf numFmtId="0" fontId="19" fillId="0" borderId="0" xfId="14" applyNumberFormat="1" applyFont="1" applyAlignment="1">
      <alignment horizontal="left" vertical="center"/>
    </xf>
    <xf numFmtId="0" fontId="19" fillId="0" borderId="0" xfId="14" applyNumberFormat="1" applyFont="1" applyAlignment="1">
      <alignment horizontal="left" vertical="center" indent="1"/>
    </xf>
    <xf numFmtId="0" fontId="15" fillId="0" borderId="0" xfId="14" applyNumberFormat="1" applyFont="1" applyAlignment="1">
      <alignment horizontal="center" vertical="center"/>
    </xf>
    <xf numFmtId="169" fontId="15" fillId="0" borderId="8" xfId="14" applyNumberFormat="1" applyFont="1" applyBorder="1" applyAlignment="1">
      <alignment horizontal="center" vertical="center"/>
    </xf>
    <xf numFmtId="169" fontId="15" fillId="0" borderId="1" xfId="14" applyNumberFormat="1" applyFont="1" applyBorder="1" applyAlignment="1">
      <alignment horizontal="center" vertical="center"/>
    </xf>
    <xf numFmtId="169" fontId="15" fillId="0" borderId="7" xfId="0" applyNumberFormat="1" applyFont="1" applyBorder="1" applyAlignment="1">
      <alignment horizontal="center" vertical="center" wrapText="1"/>
    </xf>
    <xf numFmtId="169" fontId="15" fillId="0" borderId="8" xfId="0" applyNumberFormat="1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9" fontId="15" fillId="0" borderId="9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11" xfId="14" applyNumberFormat="1" applyFont="1" applyBorder="1" applyAlignment="1">
      <alignment horizontal="center" vertical="center"/>
    </xf>
    <xf numFmtId="0" fontId="15" fillId="0" borderId="2" xfId="14" applyNumberFormat="1" applyFont="1" applyBorder="1" applyAlignment="1">
      <alignment horizontal="center" vertical="center"/>
    </xf>
    <xf numFmtId="169" fontId="15" fillId="0" borderId="11" xfId="14" applyNumberFormat="1" applyFont="1" applyBorder="1" applyAlignment="1">
      <alignment horizontal="center" vertical="center" wrapText="1"/>
    </xf>
    <xf numFmtId="169" fontId="15" fillId="0" borderId="10" xfId="14" applyNumberFormat="1" applyFont="1" applyBorder="1" applyAlignment="1">
      <alignment horizontal="center" vertical="center" wrapText="1"/>
    </xf>
    <xf numFmtId="169" fontId="15" fillId="0" borderId="2" xfId="14" applyNumberFormat="1" applyFont="1" applyBorder="1" applyAlignment="1">
      <alignment horizontal="center" vertical="center" wrapText="1"/>
    </xf>
    <xf numFmtId="169" fontId="15" fillId="0" borderId="8" xfId="14" applyNumberFormat="1" applyFont="1" applyBorder="1" applyAlignment="1">
      <alignment horizontal="center" vertical="center" wrapText="1"/>
    </xf>
    <xf numFmtId="169" fontId="15" fillId="0" borderId="9" xfId="14" applyNumberFormat="1" applyFont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right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97"/>
  <sheetViews>
    <sheetView tabSelected="1" zoomScale="85" zoomScaleNormal="85" zoomScaleSheetLayoutView="80" workbookViewId="0">
      <selection activeCell="L61" sqref="L61"/>
    </sheetView>
  </sheetViews>
  <sheetFormatPr defaultColWidth="9" defaultRowHeight="14.25" x14ac:dyDescent="0.2"/>
  <cols>
    <col min="1" max="1" width="55.5" style="54" customWidth="1"/>
    <col min="2" max="2" width="13.75" style="54" customWidth="1"/>
    <col min="3" max="3" width="10.75" style="54" customWidth="1"/>
    <col min="4" max="5" width="11.125" style="54" customWidth="1"/>
    <col min="6" max="9" width="9" style="54" customWidth="1"/>
    <col min="10" max="10" width="11.5" style="54" customWidth="1"/>
    <col min="11" max="11" width="11" style="54" customWidth="1"/>
    <col min="12" max="13" width="9" style="54" customWidth="1"/>
    <col min="14" max="14" width="11.5" style="54" customWidth="1"/>
    <col min="15" max="15" width="11" style="54" customWidth="1"/>
    <col min="16" max="16" width="9" style="54" customWidth="1"/>
    <col min="17" max="17" width="12.125" style="54" customWidth="1"/>
    <col min="18" max="18" width="11.5" style="54" customWidth="1"/>
    <col min="19" max="19" width="11" style="54" customWidth="1"/>
    <col min="20" max="20" width="9" style="54" customWidth="1"/>
    <col min="21" max="28" width="12.125" style="54" customWidth="1"/>
    <col min="29" max="16384" width="9" style="54"/>
  </cols>
  <sheetData>
    <row r="1" spans="1:30" ht="15" x14ac:dyDescent="0.2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30" ht="22.5" customHeight="1" x14ac:dyDescent="0.2">
      <c r="A2" s="91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30" ht="15" x14ac:dyDescent="0.2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30" ht="6" customHeight="1" x14ac:dyDescent="0.2">
      <c r="A4" s="55"/>
      <c r="B4" s="61"/>
    </row>
    <row r="5" spans="1:30" ht="6" customHeight="1" x14ac:dyDescent="0.2"/>
    <row r="6" spans="1:30" ht="39.6" customHeight="1" x14ac:dyDescent="0.2">
      <c r="A6" s="92" t="s">
        <v>4</v>
      </c>
      <c r="B6" s="88" t="s">
        <v>52</v>
      </c>
      <c r="C6" s="89"/>
      <c r="D6" s="89"/>
      <c r="E6" s="90"/>
      <c r="F6" s="88" t="s">
        <v>48</v>
      </c>
      <c r="G6" s="89"/>
      <c r="H6" s="89"/>
      <c r="I6" s="90"/>
      <c r="J6" s="88" t="s">
        <v>50</v>
      </c>
      <c r="K6" s="89"/>
      <c r="L6" s="89"/>
      <c r="M6" s="90"/>
      <c r="N6" s="88" t="s">
        <v>51</v>
      </c>
      <c r="O6" s="89"/>
      <c r="P6" s="89"/>
      <c r="Q6" s="90"/>
      <c r="R6" s="88" t="s">
        <v>53</v>
      </c>
      <c r="S6" s="89"/>
      <c r="T6" s="89"/>
      <c r="U6" s="90"/>
      <c r="V6" s="85" t="s">
        <v>27</v>
      </c>
      <c r="W6" s="86"/>
      <c r="X6" s="86"/>
      <c r="Y6" s="87" t="s">
        <v>42</v>
      </c>
      <c r="Z6" s="87"/>
      <c r="AA6" s="87"/>
    </row>
    <row r="7" spans="1:30" s="62" customFormat="1" ht="29.25" customHeight="1" x14ac:dyDescent="0.15">
      <c r="A7" s="93"/>
      <c r="B7" s="94" t="s">
        <v>30</v>
      </c>
      <c r="C7" s="94" t="s">
        <v>31</v>
      </c>
      <c r="D7" s="97" t="s">
        <v>34</v>
      </c>
      <c r="E7" s="98"/>
      <c r="F7" s="94" t="s">
        <v>30</v>
      </c>
      <c r="G7" s="94" t="s">
        <v>31</v>
      </c>
      <c r="H7" s="97" t="s">
        <v>34</v>
      </c>
      <c r="I7" s="98"/>
      <c r="J7" s="94" t="s">
        <v>30</v>
      </c>
      <c r="K7" s="94" t="s">
        <v>31</v>
      </c>
      <c r="L7" s="97" t="s">
        <v>34</v>
      </c>
      <c r="M7" s="98"/>
      <c r="N7" s="94" t="s">
        <v>30</v>
      </c>
      <c r="O7" s="94" t="s">
        <v>31</v>
      </c>
      <c r="P7" s="97" t="s">
        <v>34</v>
      </c>
      <c r="Q7" s="98"/>
      <c r="R7" s="94" t="s">
        <v>30</v>
      </c>
      <c r="S7" s="94" t="s">
        <v>31</v>
      </c>
      <c r="T7" s="97" t="s">
        <v>34</v>
      </c>
      <c r="U7" s="98"/>
      <c r="V7" s="94" t="s">
        <v>55</v>
      </c>
      <c r="W7" s="94" t="s">
        <v>56</v>
      </c>
      <c r="X7" s="94" t="s">
        <v>57</v>
      </c>
      <c r="Y7" s="94" t="s">
        <v>55</v>
      </c>
      <c r="Z7" s="94" t="s">
        <v>56</v>
      </c>
      <c r="AA7" s="94" t="s">
        <v>57</v>
      </c>
    </row>
    <row r="8" spans="1:30" ht="39" customHeight="1" x14ac:dyDescent="0.2">
      <c r="A8" s="93"/>
      <c r="B8" s="96"/>
      <c r="C8" s="96"/>
      <c r="D8" s="56" t="s">
        <v>32</v>
      </c>
      <c r="E8" s="56" t="s">
        <v>33</v>
      </c>
      <c r="F8" s="96"/>
      <c r="G8" s="96"/>
      <c r="H8" s="56" t="s">
        <v>32</v>
      </c>
      <c r="I8" s="56" t="s">
        <v>33</v>
      </c>
      <c r="J8" s="96"/>
      <c r="K8" s="96"/>
      <c r="L8" s="56" t="s">
        <v>32</v>
      </c>
      <c r="M8" s="56" t="s">
        <v>33</v>
      </c>
      <c r="N8" s="96"/>
      <c r="O8" s="96"/>
      <c r="P8" s="56" t="s">
        <v>32</v>
      </c>
      <c r="Q8" s="56" t="s">
        <v>33</v>
      </c>
      <c r="R8" s="96"/>
      <c r="S8" s="96"/>
      <c r="T8" s="56" t="s">
        <v>32</v>
      </c>
      <c r="U8" s="56" t="s">
        <v>33</v>
      </c>
      <c r="V8" s="95"/>
      <c r="W8" s="95"/>
      <c r="X8" s="95"/>
      <c r="Y8" s="95"/>
      <c r="Z8" s="95"/>
      <c r="AA8" s="95"/>
    </row>
    <row r="9" spans="1:30" s="57" customFormat="1" ht="14.25" customHeight="1" x14ac:dyDescent="0.2">
      <c r="A9" s="13" t="s">
        <v>36</v>
      </c>
      <c r="B9" s="49">
        <v>77104.563999999998</v>
      </c>
      <c r="C9" s="15">
        <v>1225.4849999999999</v>
      </c>
      <c r="D9" s="14">
        <f t="shared" ref="D9:D17" si="0">B9- (C9*1.645)</f>
        <v>75088.641174999997</v>
      </c>
      <c r="E9" s="14">
        <f t="shared" ref="E9:E17" si="1">B9+ (C9*1.645)</f>
        <v>79120.486825</v>
      </c>
      <c r="F9" s="12">
        <v>78050.8</v>
      </c>
      <c r="G9" s="12">
        <v>678.91300000000001</v>
      </c>
      <c r="H9" s="4">
        <f t="shared" ref="H9:H17" si="2">F9- (G9*1.645)</f>
        <v>76933.988115</v>
      </c>
      <c r="I9" s="4">
        <f t="shared" ref="I9:I17" si="3">F9+ (G9*1.645)</f>
        <v>79167.611885000006</v>
      </c>
      <c r="J9" s="4">
        <v>78018.497000000003</v>
      </c>
      <c r="K9" s="4">
        <v>811.29200000000003</v>
      </c>
      <c r="L9" s="4">
        <f t="shared" ref="L9:L17" si="4">J9- (K9*1.645)</f>
        <v>76683.921660000007</v>
      </c>
      <c r="M9" s="4">
        <f t="shared" ref="M9:M17" si="5">J9+ (K9*1.645)</f>
        <v>79353.072339999999</v>
      </c>
      <c r="N9" s="4">
        <v>78211.92</v>
      </c>
      <c r="O9" s="4">
        <v>1640.7739999999999</v>
      </c>
      <c r="P9" s="4">
        <f t="shared" ref="P9:P17" si="6">N9- (O9*1.645)</f>
        <v>75512.846770000004</v>
      </c>
      <c r="Q9" s="4">
        <f t="shared" ref="Q9:Q17" si="7">N9+ (O9*1.645)</f>
        <v>80910.993229999993</v>
      </c>
      <c r="R9" s="4">
        <v>78655.154999999999</v>
      </c>
      <c r="S9" s="4">
        <v>655.10699999999997</v>
      </c>
      <c r="T9" s="4">
        <f t="shared" ref="T9:T17" si="8">R9- (S9*1.645)</f>
        <v>77577.503985000003</v>
      </c>
      <c r="U9" s="4">
        <f t="shared" ref="U9:U17" si="9">R9+ (S9*1.645)</f>
        <v>79732.806014999995</v>
      </c>
      <c r="V9" s="18">
        <f>R9-B9</f>
        <v>1550.5910000000003</v>
      </c>
      <c r="W9" s="18">
        <f>R9-J9</f>
        <v>636.65799999999581</v>
      </c>
      <c r="X9" s="18">
        <f t="shared" ref="X9" si="10">R9-N9</f>
        <v>443.23500000000058</v>
      </c>
      <c r="Y9" s="70">
        <f>((R9/B9)-1)*100</f>
        <v>2.0110236276026372</v>
      </c>
      <c r="Z9" s="70">
        <f>((R9/J9)-1)*100</f>
        <v>0.81603468982489602</v>
      </c>
      <c r="AA9" s="70">
        <f>((R9/N9)-1)*100</f>
        <v>0.56671029173047671</v>
      </c>
    </row>
    <row r="10" spans="1:30" x14ac:dyDescent="0.2">
      <c r="A10" s="24" t="s">
        <v>6</v>
      </c>
      <c r="B10" s="49">
        <v>49729.904000000002</v>
      </c>
      <c r="C10" s="15">
        <v>831.76800000000003</v>
      </c>
      <c r="D10" s="14">
        <f t="shared" si="0"/>
        <v>48361.645640000002</v>
      </c>
      <c r="E10" s="14">
        <f t="shared" si="1"/>
        <v>51098.162360000002</v>
      </c>
      <c r="F10" s="12">
        <v>46903.402000000002</v>
      </c>
      <c r="G10" s="12">
        <v>405.75</v>
      </c>
      <c r="H10" s="4">
        <f t="shared" si="2"/>
        <v>46235.943250000004</v>
      </c>
      <c r="I10" s="4">
        <f t="shared" si="3"/>
        <v>47570.86075</v>
      </c>
      <c r="J10" s="4">
        <v>49891.381999999998</v>
      </c>
      <c r="K10" s="4">
        <v>538.69600000000003</v>
      </c>
      <c r="L10" s="4">
        <f t="shared" si="4"/>
        <v>49005.227079999997</v>
      </c>
      <c r="M10" s="4">
        <f t="shared" si="5"/>
        <v>50777.536919999999</v>
      </c>
      <c r="N10" s="4">
        <v>52126.923000000003</v>
      </c>
      <c r="O10" s="4">
        <v>1138.2819999999999</v>
      </c>
      <c r="P10" s="4">
        <f t="shared" si="6"/>
        <v>50254.449110000001</v>
      </c>
      <c r="Q10" s="4">
        <f t="shared" si="7"/>
        <v>53999.396890000004</v>
      </c>
      <c r="R10" s="4">
        <v>48093.256999999998</v>
      </c>
      <c r="S10" s="4">
        <v>389.44099999999997</v>
      </c>
      <c r="T10" s="4">
        <f t="shared" si="8"/>
        <v>47452.626554999995</v>
      </c>
      <c r="U10" s="4">
        <f t="shared" si="9"/>
        <v>48733.887445</v>
      </c>
      <c r="V10" s="18">
        <f t="shared" ref="V10:V15" si="11">R10-B10</f>
        <v>-1636.6470000000045</v>
      </c>
      <c r="W10" s="18">
        <f t="shared" ref="W10:W15" si="12">R10-J10</f>
        <v>-1798.125</v>
      </c>
      <c r="X10" s="18">
        <f t="shared" ref="X10:X15" si="13">R10-N10</f>
        <v>-4033.6660000000047</v>
      </c>
      <c r="Y10" s="70">
        <f t="shared" ref="Y10:Y15" si="14">((R10/B10)-1)*100</f>
        <v>-3.291072108242965</v>
      </c>
      <c r="Z10" s="70">
        <f t="shared" ref="Z10:Z15" si="15">((R10/J10)-1)*100</f>
        <v>-3.6040793578337893</v>
      </c>
      <c r="AA10" s="70">
        <f t="shared" ref="AA10:AA15" si="16">((R10/N10)-1)*100</f>
        <v>-7.738162484672273</v>
      </c>
      <c r="AB10" s="57"/>
      <c r="AC10" s="57"/>
      <c r="AD10" s="57"/>
    </row>
    <row r="11" spans="1:30" x14ac:dyDescent="0.2">
      <c r="A11" s="7" t="s">
        <v>43</v>
      </c>
      <c r="B11" s="49">
        <v>740.25</v>
      </c>
      <c r="C11" s="15">
        <v>46.095999999999997</v>
      </c>
      <c r="D11" s="14">
        <f t="shared" si="0"/>
        <v>664.42208000000005</v>
      </c>
      <c r="E11" s="14">
        <f t="shared" si="1"/>
        <v>816.07791999999995</v>
      </c>
      <c r="F11" s="12">
        <v>1638.1909999999998</v>
      </c>
      <c r="G11" s="12">
        <v>35.575000000000003</v>
      </c>
      <c r="H11" s="4">
        <f t="shared" si="2"/>
        <v>1579.6701249999999</v>
      </c>
      <c r="I11" s="4">
        <f t="shared" si="3"/>
        <v>1696.7118749999997</v>
      </c>
      <c r="J11" s="4">
        <v>1116.972</v>
      </c>
      <c r="K11" s="4">
        <v>61.918999999999997</v>
      </c>
      <c r="L11" s="4">
        <f t="shared" si="4"/>
        <v>1015.115245</v>
      </c>
      <c r="M11" s="4">
        <f t="shared" si="5"/>
        <v>1218.828755</v>
      </c>
      <c r="N11" s="4">
        <v>568.07399999999996</v>
      </c>
      <c r="O11" s="4">
        <v>64.108999999999995</v>
      </c>
      <c r="P11" s="4">
        <f t="shared" si="6"/>
        <v>462.61469499999998</v>
      </c>
      <c r="Q11" s="4">
        <f t="shared" si="7"/>
        <v>673.53330499999993</v>
      </c>
      <c r="R11" s="4">
        <v>1333.9849999999999</v>
      </c>
      <c r="S11" s="4">
        <v>30.693000000000001</v>
      </c>
      <c r="T11" s="4">
        <f t="shared" si="8"/>
        <v>1283.495015</v>
      </c>
      <c r="U11" s="4">
        <f t="shared" si="9"/>
        <v>1384.4749849999998</v>
      </c>
      <c r="V11" s="18">
        <f t="shared" si="11"/>
        <v>593.7349999999999</v>
      </c>
      <c r="W11" s="18">
        <f t="shared" si="12"/>
        <v>217.01299999999992</v>
      </c>
      <c r="X11" s="18">
        <f t="shared" si="13"/>
        <v>765.91099999999994</v>
      </c>
      <c r="Y11" s="70">
        <f t="shared" si="14"/>
        <v>80.207362377575137</v>
      </c>
      <c r="Z11" s="70">
        <f t="shared" si="15"/>
        <v>19.428687558864489</v>
      </c>
      <c r="AA11" s="70">
        <f t="shared" si="16"/>
        <v>134.8259205666867</v>
      </c>
      <c r="AB11" s="57"/>
      <c r="AC11" s="57"/>
      <c r="AD11" s="57"/>
    </row>
    <row r="12" spans="1:30" x14ac:dyDescent="0.2">
      <c r="A12" s="25" t="s">
        <v>0</v>
      </c>
      <c r="B12" s="49">
        <v>47351.758999999998</v>
      </c>
      <c r="C12" s="15">
        <v>803.98199999999997</v>
      </c>
      <c r="D12" s="14">
        <f t="shared" si="0"/>
        <v>46029.208610000001</v>
      </c>
      <c r="E12" s="14">
        <f t="shared" si="1"/>
        <v>48674.309389999995</v>
      </c>
      <c r="F12" s="12">
        <v>44630.016000000003</v>
      </c>
      <c r="G12" s="12">
        <v>388.14499999999998</v>
      </c>
      <c r="H12" s="4">
        <f t="shared" si="2"/>
        <v>43991.517475000001</v>
      </c>
      <c r="I12" s="4">
        <f t="shared" si="3"/>
        <v>45268.514525000006</v>
      </c>
      <c r="J12" s="4">
        <v>47801.489000000001</v>
      </c>
      <c r="K12" s="4">
        <v>519.26499999999999</v>
      </c>
      <c r="L12" s="4">
        <f t="shared" si="4"/>
        <v>46947.298074999999</v>
      </c>
      <c r="M12" s="4">
        <f t="shared" si="5"/>
        <v>48655.679925000004</v>
      </c>
      <c r="N12" s="4">
        <v>50524.688000000002</v>
      </c>
      <c r="O12" s="4">
        <v>1114.498</v>
      </c>
      <c r="P12" s="4">
        <f t="shared" si="6"/>
        <v>48691.338790000002</v>
      </c>
      <c r="Q12" s="4">
        <f t="shared" si="7"/>
        <v>52358.037210000002</v>
      </c>
      <c r="R12" s="4">
        <v>45942.885999999999</v>
      </c>
      <c r="S12" s="4">
        <v>368.572</v>
      </c>
      <c r="T12" s="4">
        <f t="shared" si="8"/>
        <v>45336.585059999998</v>
      </c>
      <c r="U12" s="4">
        <f t="shared" si="9"/>
        <v>46549.18694</v>
      </c>
      <c r="V12" s="18">
        <f t="shared" si="11"/>
        <v>-1408.8729999999996</v>
      </c>
      <c r="W12" s="18">
        <f t="shared" si="12"/>
        <v>-1858.6030000000028</v>
      </c>
      <c r="X12" s="18">
        <f t="shared" si="13"/>
        <v>-4581.8020000000033</v>
      </c>
      <c r="Y12" s="70">
        <f t="shared" si="14"/>
        <v>-2.9753340314137011</v>
      </c>
      <c r="Z12" s="70">
        <f t="shared" si="15"/>
        <v>-3.888169676053399</v>
      </c>
      <c r="AA12" s="70">
        <f t="shared" si="16"/>
        <v>-9.0684419466380497</v>
      </c>
      <c r="AB12" s="57"/>
      <c r="AC12" s="57"/>
      <c r="AD12" s="57"/>
    </row>
    <row r="13" spans="1:30" x14ac:dyDescent="0.2">
      <c r="A13" s="26" t="s">
        <v>2</v>
      </c>
      <c r="B13" s="49">
        <v>6654.4889999999996</v>
      </c>
      <c r="C13" s="15">
        <v>208.47900000000001</v>
      </c>
      <c r="D13" s="14">
        <f t="shared" si="0"/>
        <v>6311.5410449999999</v>
      </c>
      <c r="E13" s="14">
        <f t="shared" si="1"/>
        <v>6997.4369549999992</v>
      </c>
      <c r="F13" s="12">
        <v>7103.893</v>
      </c>
      <c r="G13" s="12">
        <v>122.02800000000001</v>
      </c>
      <c r="H13" s="4">
        <f t="shared" si="2"/>
        <v>6903.1569399999998</v>
      </c>
      <c r="I13" s="4">
        <f t="shared" si="3"/>
        <v>7304.6290600000002</v>
      </c>
      <c r="J13" s="4">
        <v>5598.4880000000003</v>
      </c>
      <c r="K13" s="4">
        <v>199.61799999999999</v>
      </c>
      <c r="L13" s="4">
        <f t="shared" si="4"/>
        <v>5270.1163900000001</v>
      </c>
      <c r="M13" s="4">
        <f t="shared" si="5"/>
        <v>5926.8596100000004</v>
      </c>
      <c r="N13" s="4">
        <v>6010.3209999999999</v>
      </c>
      <c r="O13" s="4">
        <v>406.22199999999998</v>
      </c>
      <c r="P13" s="4">
        <f t="shared" si="6"/>
        <v>5342.0858099999996</v>
      </c>
      <c r="Q13" s="4">
        <f t="shared" si="7"/>
        <v>6678.5561900000002</v>
      </c>
      <c r="R13" s="4">
        <v>6394.241</v>
      </c>
      <c r="S13" s="4">
        <v>131.125</v>
      </c>
      <c r="T13" s="4">
        <f t="shared" si="8"/>
        <v>6178.5403749999996</v>
      </c>
      <c r="U13" s="4">
        <f t="shared" si="9"/>
        <v>6609.9416250000004</v>
      </c>
      <c r="V13" s="18">
        <f t="shared" si="11"/>
        <v>-260.24799999999959</v>
      </c>
      <c r="W13" s="18">
        <f t="shared" si="12"/>
        <v>795.7529999999997</v>
      </c>
      <c r="X13" s="18">
        <f t="shared" si="13"/>
        <v>383.92000000000007</v>
      </c>
      <c r="Y13" s="70">
        <f t="shared" si="14"/>
        <v>-3.9108637793224932</v>
      </c>
      <c r="Z13" s="70">
        <f t="shared" si="15"/>
        <v>14.21371270242966</v>
      </c>
      <c r="AA13" s="70">
        <f t="shared" si="16"/>
        <v>6.387678794526952</v>
      </c>
      <c r="AB13" s="57"/>
      <c r="AC13" s="57"/>
      <c r="AD13" s="57"/>
    </row>
    <row r="14" spans="1:30" ht="16.5" x14ac:dyDescent="0.2">
      <c r="A14" s="27" t="s">
        <v>37</v>
      </c>
      <c r="B14" s="49">
        <v>4580.9279999999999</v>
      </c>
      <c r="C14" s="15">
        <v>140.166</v>
      </c>
      <c r="D14" s="14">
        <f t="shared" si="0"/>
        <v>4350.3549299999995</v>
      </c>
      <c r="E14" s="14">
        <f t="shared" si="1"/>
        <v>4811.5010700000003</v>
      </c>
      <c r="F14" s="12">
        <v>3585.2130000000002</v>
      </c>
      <c r="G14" s="12">
        <v>73.959999999999994</v>
      </c>
      <c r="H14" s="4">
        <f t="shared" si="2"/>
        <v>3463.5488</v>
      </c>
      <c r="I14" s="4">
        <f t="shared" si="3"/>
        <v>3706.8772000000004</v>
      </c>
      <c r="J14" s="4">
        <v>3296.6149999999998</v>
      </c>
      <c r="K14" s="4">
        <v>113.566</v>
      </c>
      <c r="L14" s="4">
        <f t="shared" si="4"/>
        <v>3109.7989299999999</v>
      </c>
      <c r="M14" s="4">
        <f t="shared" si="5"/>
        <v>3483.4310699999996</v>
      </c>
      <c r="N14" s="4">
        <v>3657.6</v>
      </c>
      <c r="O14" s="4">
        <v>252.279</v>
      </c>
      <c r="P14" s="4">
        <f t="shared" si="6"/>
        <v>3242.6010449999999</v>
      </c>
      <c r="Q14" s="4">
        <f t="shared" si="7"/>
        <v>4072.5989549999999</v>
      </c>
      <c r="R14" s="4">
        <v>3348.7820000000002</v>
      </c>
      <c r="S14" s="4">
        <v>78.843000000000004</v>
      </c>
      <c r="T14" s="4">
        <f t="shared" si="8"/>
        <v>3219.0852650000002</v>
      </c>
      <c r="U14" s="4">
        <f t="shared" si="9"/>
        <v>3478.4787350000001</v>
      </c>
      <c r="V14" s="18">
        <f t="shared" si="11"/>
        <v>-1232.1459999999997</v>
      </c>
      <c r="W14" s="18">
        <f t="shared" si="12"/>
        <v>52.167000000000371</v>
      </c>
      <c r="X14" s="18">
        <f t="shared" si="13"/>
        <v>-308.81799999999976</v>
      </c>
      <c r="Y14" s="70">
        <f t="shared" si="14"/>
        <v>-26.897301158193265</v>
      </c>
      <c r="Z14" s="70">
        <f t="shared" si="15"/>
        <v>1.5824413830550554</v>
      </c>
      <c r="AA14" s="70">
        <f t="shared" si="16"/>
        <v>-8.4431867891513477</v>
      </c>
      <c r="AB14" s="57"/>
      <c r="AC14" s="57"/>
      <c r="AD14" s="57"/>
    </row>
    <row r="15" spans="1:30" ht="16.5" x14ac:dyDescent="0.2">
      <c r="A15" s="27" t="s">
        <v>49</v>
      </c>
      <c r="B15" s="49">
        <v>2073.56</v>
      </c>
      <c r="C15" s="15">
        <v>106.051</v>
      </c>
      <c r="D15" s="14">
        <f t="shared" si="0"/>
        <v>1899.1061049999998</v>
      </c>
      <c r="E15" s="14">
        <f t="shared" si="1"/>
        <v>2248.013895</v>
      </c>
      <c r="F15" s="12">
        <v>3518.6790000000001</v>
      </c>
      <c r="G15" s="12">
        <v>74.144999999999996</v>
      </c>
      <c r="H15" s="4">
        <f t="shared" si="2"/>
        <v>3396.7104749999999</v>
      </c>
      <c r="I15" s="4">
        <f t="shared" si="3"/>
        <v>3640.6475250000003</v>
      </c>
      <c r="J15" s="4">
        <v>2301.873</v>
      </c>
      <c r="K15" s="4">
        <v>120.33799999999999</v>
      </c>
      <c r="L15" s="4">
        <f t="shared" si="4"/>
        <v>2103.9169900000002</v>
      </c>
      <c r="M15" s="4">
        <f t="shared" si="5"/>
        <v>2499.8290099999999</v>
      </c>
      <c r="N15" s="4">
        <v>2352.721</v>
      </c>
      <c r="O15" s="4">
        <v>257.50700000000001</v>
      </c>
      <c r="P15" s="4">
        <f t="shared" si="6"/>
        <v>1929.121985</v>
      </c>
      <c r="Q15" s="4">
        <f t="shared" si="7"/>
        <v>2776.3200150000002</v>
      </c>
      <c r="R15" s="4">
        <v>3045.4589999999998</v>
      </c>
      <c r="S15" s="4">
        <v>74.887</v>
      </c>
      <c r="T15" s="4">
        <f t="shared" si="8"/>
        <v>2922.2698849999997</v>
      </c>
      <c r="U15" s="4">
        <f t="shared" si="9"/>
        <v>3168.648115</v>
      </c>
      <c r="V15" s="18">
        <f t="shared" si="11"/>
        <v>971.89899999999989</v>
      </c>
      <c r="W15" s="18">
        <f t="shared" si="12"/>
        <v>743.58599999999979</v>
      </c>
      <c r="X15" s="18">
        <f t="shared" si="13"/>
        <v>692.73799999999983</v>
      </c>
      <c r="Y15" s="70">
        <f t="shared" si="14"/>
        <v>46.871033391847838</v>
      </c>
      <c r="Z15" s="70">
        <f t="shared" si="15"/>
        <v>32.30351978584396</v>
      </c>
      <c r="AA15" s="70">
        <f t="shared" si="16"/>
        <v>29.444120233550851</v>
      </c>
      <c r="AB15" s="57"/>
      <c r="AC15" s="57"/>
      <c r="AD15" s="57"/>
    </row>
    <row r="16" spans="1:30" x14ac:dyDescent="0.2">
      <c r="A16" s="25" t="s">
        <v>1</v>
      </c>
      <c r="B16" s="49">
        <v>2378.1439999999998</v>
      </c>
      <c r="C16" s="15">
        <v>75.495000000000005</v>
      </c>
      <c r="D16" s="14">
        <f t="shared" si="0"/>
        <v>2253.9547249999996</v>
      </c>
      <c r="E16" s="14">
        <f t="shared" si="1"/>
        <v>2502.333275</v>
      </c>
      <c r="F16" s="12">
        <v>2273.3850000000002</v>
      </c>
      <c r="G16" s="12">
        <v>41.718000000000004</v>
      </c>
      <c r="H16" s="4">
        <f t="shared" si="2"/>
        <v>2204.7588900000001</v>
      </c>
      <c r="I16" s="4">
        <f t="shared" si="3"/>
        <v>2342.0111100000004</v>
      </c>
      <c r="J16" s="4">
        <v>2089.8939999999998</v>
      </c>
      <c r="K16" s="4">
        <v>71.245000000000005</v>
      </c>
      <c r="L16" s="4">
        <f t="shared" si="4"/>
        <v>1972.6959749999999</v>
      </c>
      <c r="M16" s="4">
        <f t="shared" si="5"/>
        <v>2207.0920249999999</v>
      </c>
      <c r="N16" s="4">
        <v>1602.2349999999999</v>
      </c>
      <c r="O16" s="4">
        <v>108.785</v>
      </c>
      <c r="P16" s="4">
        <f t="shared" si="6"/>
        <v>1423.2836749999999</v>
      </c>
      <c r="Q16" s="4">
        <f t="shared" si="7"/>
        <v>1781.1863249999999</v>
      </c>
      <c r="R16" s="4">
        <v>2150.3710000000001</v>
      </c>
      <c r="S16" s="4">
        <v>46.405999999999999</v>
      </c>
      <c r="T16" s="4">
        <f t="shared" si="8"/>
        <v>2074.0331300000003</v>
      </c>
      <c r="U16" s="4">
        <f t="shared" si="9"/>
        <v>2226.7088699999999</v>
      </c>
      <c r="V16" s="18">
        <f>R16-B16</f>
        <v>-227.77299999999968</v>
      </c>
      <c r="W16" s="18">
        <f>R16-J16</f>
        <v>60.477000000000317</v>
      </c>
      <c r="X16" s="18">
        <f>R16-N16</f>
        <v>548.13600000000019</v>
      </c>
      <c r="Y16" s="70">
        <f>((R16/B16)-1)*100</f>
        <v>-9.5777631632062548</v>
      </c>
      <c r="Z16" s="70">
        <f>((R16/J16)-1)*100</f>
        <v>2.8937831296707017</v>
      </c>
      <c r="AA16" s="70">
        <f>((R16/N16)-1)*100</f>
        <v>34.210711911798228</v>
      </c>
      <c r="AB16" s="57"/>
      <c r="AC16" s="57"/>
      <c r="AD16" s="57"/>
    </row>
    <row r="17" spans="1:30" x14ac:dyDescent="0.2">
      <c r="A17" s="24" t="s">
        <v>7</v>
      </c>
      <c r="B17" s="49">
        <v>27374.66</v>
      </c>
      <c r="C17" s="15">
        <v>459.07299999999998</v>
      </c>
      <c r="D17" s="14">
        <f t="shared" si="0"/>
        <v>26619.484915000001</v>
      </c>
      <c r="E17" s="14">
        <f t="shared" si="1"/>
        <v>28129.835084999999</v>
      </c>
      <c r="F17" s="12">
        <v>31147.399000000001</v>
      </c>
      <c r="G17" s="12">
        <v>311.31099999999998</v>
      </c>
      <c r="H17" s="4">
        <f t="shared" si="2"/>
        <v>30635.292405</v>
      </c>
      <c r="I17" s="4">
        <f t="shared" si="3"/>
        <v>31659.505595000002</v>
      </c>
      <c r="J17" s="4">
        <v>28127.115000000002</v>
      </c>
      <c r="K17" s="4">
        <v>357.01400000000001</v>
      </c>
      <c r="L17" s="4">
        <f t="shared" si="4"/>
        <v>27539.826970000002</v>
      </c>
      <c r="M17" s="4">
        <f t="shared" si="5"/>
        <v>28714.403030000001</v>
      </c>
      <c r="N17" s="4">
        <v>26084.998</v>
      </c>
      <c r="O17" s="4">
        <v>680.76700000000005</v>
      </c>
      <c r="P17" s="4">
        <f t="shared" si="6"/>
        <v>24965.136285</v>
      </c>
      <c r="Q17" s="4">
        <f t="shared" si="7"/>
        <v>27204.859714999999</v>
      </c>
      <c r="R17" s="76">
        <v>30561.898000000001</v>
      </c>
      <c r="S17" s="4">
        <v>309.41300000000001</v>
      </c>
      <c r="T17" s="4">
        <f t="shared" si="8"/>
        <v>30052.913615000001</v>
      </c>
      <c r="U17" s="4">
        <f t="shared" si="9"/>
        <v>31070.882385000001</v>
      </c>
      <c r="V17" s="18">
        <f>R17-B17</f>
        <v>3187.2380000000012</v>
      </c>
      <c r="W17" s="18">
        <f>R17-J17</f>
        <v>2434.7829999999994</v>
      </c>
      <c r="X17" s="18">
        <f>R17-N17</f>
        <v>4476.9000000000015</v>
      </c>
      <c r="Y17" s="70">
        <f>((R17/B17)-1)*100</f>
        <v>11.643023146223562</v>
      </c>
      <c r="Z17" s="70">
        <f>((R17/J17)-1)*100</f>
        <v>8.6563552643063488</v>
      </c>
      <c r="AA17" s="70">
        <f>((R17/N17)-1)*100</f>
        <v>17.162738521199049</v>
      </c>
      <c r="AB17" s="57"/>
      <c r="AC17" s="57"/>
      <c r="AD17" s="57"/>
    </row>
    <row r="18" spans="1:30" s="63" customFormat="1" ht="7.5" customHeight="1" x14ac:dyDescent="0.2">
      <c r="A18" s="28"/>
      <c r="B18" s="29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18"/>
      <c r="W18" s="18"/>
      <c r="X18" s="18"/>
      <c r="Y18" s="71"/>
      <c r="Z18" s="71"/>
      <c r="AA18" s="32"/>
      <c r="AC18" s="57"/>
      <c r="AD18" s="57"/>
    </row>
    <row r="19" spans="1:30" x14ac:dyDescent="0.2">
      <c r="A19" s="33" t="s">
        <v>5</v>
      </c>
      <c r="B19" s="36"/>
      <c r="C19" s="34"/>
      <c r="D19" s="34"/>
      <c r="E19" s="34"/>
      <c r="F19" s="5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8"/>
      <c r="W19" s="18"/>
      <c r="X19" s="18"/>
      <c r="Y19" s="71"/>
      <c r="Z19" s="71"/>
      <c r="AA19" s="32"/>
      <c r="AC19" s="57"/>
      <c r="AD19" s="57"/>
    </row>
    <row r="20" spans="1:30" x14ac:dyDescent="0.2">
      <c r="A20" s="35" t="s">
        <v>8</v>
      </c>
      <c r="B20" s="36">
        <v>64.497</v>
      </c>
      <c r="C20" s="17">
        <v>0.252</v>
      </c>
      <c r="D20" s="36">
        <f t="shared" ref="D20:D27" si="17">B20- (C20*1.645)</f>
        <v>64.082459999999998</v>
      </c>
      <c r="E20" s="36">
        <f t="shared" ref="E20:E27" si="18">B20+ (C20*1.645)</f>
        <v>64.911540000000002</v>
      </c>
      <c r="F20" s="36">
        <v>60.093000000000004</v>
      </c>
      <c r="G20" s="36">
        <v>0.14899999999999999</v>
      </c>
      <c r="H20" s="23">
        <f t="shared" ref="H20:H27" si="19">F20- (G20*1.645)</f>
        <v>59.847895000000001</v>
      </c>
      <c r="I20" s="23">
        <f t="shared" ref="I20:I27" si="20">F20+ (G20*1.645)</f>
        <v>60.338105000000006</v>
      </c>
      <c r="J20" s="23">
        <v>63.948</v>
      </c>
      <c r="K20" s="23">
        <v>0.24099999999999999</v>
      </c>
      <c r="L20" s="23">
        <f t="shared" ref="L20:L27" si="21">J20- (K20*1.645)</f>
        <v>63.551555</v>
      </c>
      <c r="M20" s="23">
        <f t="shared" ref="M20:M27" si="22">J20+ (K20*1.645)</f>
        <v>64.344445000000007</v>
      </c>
      <c r="N20" s="36">
        <v>66.647999999999996</v>
      </c>
      <c r="O20" s="23">
        <v>0.48299999999999998</v>
      </c>
      <c r="P20" s="23">
        <f t="shared" ref="P20:P27" si="23">N20- (O20*1.645)</f>
        <v>65.853465</v>
      </c>
      <c r="Q20" s="23">
        <f t="shared" ref="Q20:Q27" si="24">N20+ (O20*1.645)</f>
        <v>67.442534999999992</v>
      </c>
      <c r="R20" s="36">
        <v>61.143999999999998</v>
      </c>
      <c r="S20" s="23">
        <v>0.158</v>
      </c>
      <c r="T20" s="23">
        <f t="shared" ref="T20:T27" si="25">R20- (S20*1.645)</f>
        <v>60.88409</v>
      </c>
      <c r="U20" s="23">
        <f t="shared" ref="U20:U27" si="26">R20+ (S20*1.645)</f>
        <v>61.403909999999996</v>
      </c>
      <c r="V20" s="79">
        <f t="shared" ref="V20:V27" si="27">R20-B20</f>
        <v>-3.3530000000000015</v>
      </c>
      <c r="W20" s="79">
        <f t="shared" ref="W20:W27" si="28">R20-J20</f>
        <v>-2.804000000000002</v>
      </c>
      <c r="X20" s="79">
        <f t="shared" ref="X20:X27" si="29">R20-N20</f>
        <v>-5.5039999999999978</v>
      </c>
      <c r="Y20" s="70">
        <f t="shared" ref="Y20:Y27" si="30">((R20/B20)-1)*100</f>
        <v>-5.1986914120036642</v>
      </c>
      <c r="Z20" s="70">
        <f t="shared" ref="Z20:Z27" si="31">((R20/J20)-1)*100</f>
        <v>-4.3848126602864852</v>
      </c>
      <c r="AA20" s="70">
        <f t="shared" ref="AA20:AA27" si="32">((R20/N20)-1)*100</f>
        <v>-8.258312327451689</v>
      </c>
      <c r="AB20" s="58"/>
      <c r="AC20" s="57"/>
      <c r="AD20" s="57"/>
    </row>
    <row r="21" spans="1:30" x14ac:dyDescent="0.2">
      <c r="A21" s="9" t="s">
        <v>46</v>
      </c>
      <c r="B21" s="36">
        <v>1.4890000000000001</v>
      </c>
      <c r="C21" s="17">
        <v>9.1999999999999998E-2</v>
      </c>
      <c r="D21" s="36">
        <f t="shared" si="17"/>
        <v>1.3376600000000001</v>
      </c>
      <c r="E21" s="36">
        <f t="shared" si="18"/>
        <v>1.6403400000000001</v>
      </c>
      <c r="F21" s="36">
        <v>3.4929999999999999</v>
      </c>
      <c r="G21" s="36">
        <v>7.0999999999999994E-2</v>
      </c>
      <c r="H21" s="23">
        <f t="shared" si="19"/>
        <v>3.3762049999999997</v>
      </c>
      <c r="I21" s="23">
        <f t="shared" si="20"/>
        <v>3.6097950000000001</v>
      </c>
      <c r="J21" s="23">
        <v>2.2389999999999999</v>
      </c>
      <c r="K21" s="23">
        <v>0.121</v>
      </c>
      <c r="L21" s="23">
        <f t="shared" si="21"/>
        <v>2.039955</v>
      </c>
      <c r="M21" s="23">
        <f t="shared" si="22"/>
        <v>2.4380449999999998</v>
      </c>
      <c r="N21" s="36">
        <v>1.0900000000000001</v>
      </c>
      <c r="O21" s="23">
        <v>0.11899999999999999</v>
      </c>
      <c r="P21" s="23">
        <f t="shared" si="23"/>
        <v>0.89424500000000007</v>
      </c>
      <c r="Q21" s="23">
        <f t="shared" si="24"/>
        <v>1.285755</v>
      </c>
      <c r="R21" s="36">
        <v>2.774</v>
      </c>
      <c r="S21" s="23">
        <v>0.06</v>
      </c>
      <c r="T21" s="23">
        <f t="shared" si="25"/>
        <v>2.6753</v>
      </c>
      <c r="U21" s="23">
        <f t="shared" si="26"/>
        <v>2.8727</v>
      </c>
      <c r="V21" s="79">
        <f>R21-B21</f>
        <v>1.2849999999999999</v>
      </c>
      <c r="W21" s="79">
        <f>R21-J21</f>
        <v>0.53500000000000014</v>
      </c>
      <c r="X21" s="79">
        <f>R21-N21</f>
        <v>1.6839999999999999</v>
      </c>
      <c r="Y21" s="70">
        <f>((R21/B21)-1)*100</f>
        <v>86.299529885829401</v>
      </c>
      <c r="Z21" s="70">
        <f>((R21/J21)-1)*100</f>
        <v>23.894595801697193</v>
      </c>
      <c r="AA21" s="70">
        <f>((R21/N21)-1)*100</f>
        <v>154.49541284403671</v>
      </c>
      <c r="AB21" s="58"/>
      <c r="AC21" s="57"/>
      <c r="AD21" s="57"/>
    </row>
    <row r="22" spans="1:30" x14ac:dyDescent="0.2">
      <c r="A22" s="37" t="s">
        <v>9</v>
      </c>
      <c r="B22" s="36">
        <v>95.218000000000004</v>
      </c>
      <c r="C22" s="17">
        <v>0.14000000000000001</v>
      </c>
      <c r="D22" s="36">
        <f t="shared" si="17"/>
        <v>94.987700000000004</v>
      </c>
      <c r="E22" s="36">
        <f t="shared" si="18"/>
        <v>95.448300000000003</v>
      </c>
      <c r="F22" s="36">
        <v>95.153000000000006</v>
      </c>
      <c r="G22" s="36">
        <v>7.9000000000000001E-2</v>
      </c>
      <c r="H22" s="23">
        <f t="shared" si="19"/>
        <v>95.02304500000001</v>
      </c>
      <c r="I22" s="23">
        <f t="shared" si="20"/>
        <v>95.282955000000001</v>
      </c>
      <c r="J22" s="23">
        <v>95.811000000000007</v>
      </c>
      <c r="K22" s="23">
        <v>0.13500000000000001</v>
      </c>
      <c r="L22" s="23">
        <f t="shared" si="21"/>
        <v>95.588925000000003</v>
      </c>
      <c r="M22" s="23">
        <f t="shared" si="22"/>
        <v>96.033075000000011</v>
      </c>
      <c r="N22" s="36">
        <v>96.926000000000002</v>
      </c>
      <c r="O22" s="23">
        <v>0.20200000000000001</v>
      </c>
      <c r="P22" s="23">
        <f t="shared" si="23"/>
        <v>96.593710000000002</v>
      </c>
      <c r="Q22" s="23">
        <f t="shared" si="24"/>
        <v>97.258290000000002</v>
      </c>
      <c r="R22" s="36">
        <v>95.528999999999996</v>
      </c>
      <c r="S22" s="23">
        <v>8.5000000000000006E-2</v>
      </c>
      <c r="T22" s="23">
        <f t="shared" si="25"/>
        <v>95.389174999999994</v>
      </c>
      <c r="U22" s="23">
        <f t="shared" si="26"/>
        <v>95.668824999999998</v>
      </c>
      <c r="V22" s="79">
        <f>R22-B22</f>
        <v>0.31099999999999284</v>
      </c>
      <c r="W22" s="79">
        <f>R22-J22</f>
        <v>-0.28200000000001069</v>
      </c>
      <c r="X22" s="79">
        <f>R22-N22</f>
        <v>-1.3970000000000056</v>
      </c>
      <c r="Y22" s="70">
        <f>((R22/B22)-1)*100</f>
        <v>0.32661891659140352</v>
      </c>
      <c r="Z22" s="70">
        <f>((R22/J22)-1)*100</f>
        <v>-0.29432946112660785</v>
      </c>
      <c r="AA22" s="70">
        <f>((R22/N22)-1)*100</f>
        <v>-1.4413057383983685</v>
      </c>
      <c r="AB22" s="58"/>
      <c r="AC22" s="57"/>
      <c r="AD22" s="57"/>
    </row>
    <row r="23" spans="1:30" x14ac:dyDescent="0.2">
      <c r="A23" s="26" t="s">
        <v>10</v>
      </c>
      <c r="B23" s="17">
        <v>14.053000000000001</v>
      </c>
      <c r="C23" s="17">
        <v>0.374</v>
      </c>
      <c r="D23" s="36">
        <f t="shared" si="17"/>
        <v>13.43777</v>
      </c>
      <c r="E23" s="36">
        <f t="shared" si="18"/>
        <v>14.668230000000001</v>
      </c>
      <c r="F23" s="17">
        <v>15.917</v>
      </c>
      <c r="G23" s="36">
        <v>0.25</v>
      </c>
      <c r="H23" s="23">
        <f t="shared" si="19"/>
        <v>15.505749999999999</v>
      </c>
      <c r="I23" s="23">
        <f t="shared" si="20"/>
        <v>16.328250000000001</v>
      </c>
      <c r="J23" s="23">
        <v>11.712</v>
      </c>
      <c r="K23" s="23">
        <v>0.40100000000000002</v>
      </c>
      <c r="L23" s="23">
        <f t="shared" si="21"/>
        <v>11.052355</v>
      </c>
      <c r="M23" s="23">
        <f t="shared" si="22"/>
        <v>12.371644999999999</v>
      </c>
      <c r="N23" s="17">
        <v>11.896000000000001</v>
      </c>
      <c r="O23" s="23">
        <v>0.77600000000000002</v>
      </c>
      <c r="P23" s="23">
        <f t="shared" si="23"/>
        <v>10.619480000000001</v>
      </c>
      <c r="Q23" s="23">
        <f t="shared" si="24"/>
        <v>13.17252</v>
      </c>
      <c r="R23" s="17">
        <v>13.917999999999999</v>
      </c>
      <c r="S23" s="23">
        <v>0.252</v>
      </c>
      <c r="T23" s="23">
        <f t="shared" si="25"/>
        <v>13.503459999999999</v>
      </c>
      <c r="U23" s="23">
        <f t="shared" si="26"/>
        <v>14.33254</v>
      </c>
      <c r="V23" s="79">
        <f t="shared" si="27"/>
        <v>-0.13500000000000156</v>
      </c>
      <c r="W23" s="79">
        <f t="shared" si="28"/>
        <v>2.2059999999999995</v>
      </c>
      <c r="X23" s="79">
        <f t="shared" si="29"/>
        <v>2.0219999999999985</v>
      </c>
      <c r="Y23" s="70">
        <f t="shared" si="30"/>
        <v>-0.96064897174981123</v>
      </c>
      <c r="Z23" s="70">
        <f t="shared" si="31"/>
        <v>18.835382513661191</v>
      </c>
      <c r="AA23" s="70">
        <f t="shared" si="32"/>
        <v>16.997310020174837</v>
      </c>
      <c r="AB23" s="58"/>
      <c r="AC23" s="57"/>
      <c r="AD23" s="57"/>
    </row>
    <row r="24" spans="1:30" x14ac:dyDescent="0.2">
      <c r="A24" s="26" t="s">
        <v>11</v>
      </c>
      <c r="B24" s="17">
        <v>9.6739999999999995</v>
      </c>
      <c r="C24" s="17">
        <v>0.26300000000000001</v>
      </c>
      <c r="D24" s="36">
        <f t="shared" si="17"/>
        <v>9.2413650000000001</v>
      </c>
      <c r="E24" s="36">
        <f t="shared" si="18"/>
        <v>10.106634999999999</v>
      </c>
      <c r="F24" s="17">
        <v>8.0329999999999995</v>
      </c>
      <c r="G24" s="36">
        <v>0.14799999999999999</v>
      </c>
      <c r="H24" s="23">
        <f t="shared" si="19"/>
        <v>7.7895399999999997</v>
      </c>
      <c r="I24" s="23">
        <f t="shared" si="20"/>
        <v>8.2764600000000002</v>
      </c>
      <c r="J24" s="23">
        <v>6.8959999999999999</v>
      </c>
      <c r="K24" s="23">
        <v>0.23100000000000001</v>
      </c>
      <c r="L24" s="23">
        <f t="shared" si="21"/>
        <v>6.5160049999999998</v>
      </c>
      <c r="M24" s="23">
        <f t="shared" si="22"/>
        <v>7.275995</v>
      </c>
      <c r="N24" s="17">
        <v>7.2389999999999999</v>
      </c>
      <c r="O24" s="23">
        <v>0.49299999999999999</v>
      </c>
      <c r="P24" s="23">
        <f t="shared" si="23"/>
        <v>6.4280150000000003</v>
      </c>
      <c r="Q24" s="23">
        <f t="shared" si="24"/>
        <v>8.0499849999999995</v>
      </c>
      <c r="R24" s="17">
        <v>7.2889999999999997</v>
      </c>
      <c r="S24" s="23">
        <v>0.157</v>
      </c>
      <c r="T24" s="23">
        <f t="shared" si="25"/>
        <v>7.030735</v>
      </c>
      <c r="U24" s="23">
        <f t="shared" si="26"/>
        <v>7.5472649999999994</v>
      </c>
      <c r="V24" s="79">
        <f t="shared" si="27"/>
        <v>-2.3849999999999998</v>
      </c>
      <c r="W24" s="79">
        <f t="shared" si="28"/>
        <v>0.39299999999999979</v>
      </c>
      <c r="X24" s="79">
        <f t="shared" si="29"/>
        <v>4.9999999999999822E-2</v>
      </c>
      <c r="Y24" s="70">
        <f t="shared" si="30"/>
        <v>-24.653710977878852</v>
      </c>
      <c r="Z24" s="70">
        <f t="shared" si="31"/>
        <v>5.6989559164733139</v>
      </c>
      <c r="AA24" s="70">
        <f t="shared" si="32"/>
        <v>0.69070313579222553</v>
      </c>
      <c r="AB24" s="58"/>
      <c r="AC24" s="57"/>
      <c r="AD24" s="57"/>
    </row>
    <row r="25" spans="1:30" x14ac:dyDescent="0.2">
      <c r="A25" s="26" t="s">
        <v>12</v>
      </c>
      <c r="B25" s="17">
        <v>4.3789999999999996</v>
      </c>
      <c r="C25" s="17">
        <v>0.20499999999999999</v>
      </c>
      <c r="D25" s="36">
        <f t="shared" si="17"/>
        <v>4.0417749999999995</v>
      </c>
      <c r="E25" s="36">
        <f t="shared" si="18"/>
        <v>4.7162249999999997</v>
      </c>
      <c r="F25" s="17">
        <v>7.8840000000000003</v>
      </c>
      <c r="G25" s="36">
        <v>0.16500000000000001</v>
      </c>
      <c r="H25" s="23">
        <f t="shared" si="19"/>
        <v>7.6125750000000005</v>
      </c>
      <c r="I25" s="23">
        <f t="shared" si="20"/>
        <v>8.155425000000001</v>
      </c>
      <c r="J25" s="23">
        <v>4.8150000000000004</v>
      </c>
      <c r="K25" s="23">
        <v>0.245</v>
      </c>
      <c r="L25" s="23">
        <f t="shared" si="21"/>
        <v>4.411975</v>
      </c>
      <c r="M25" s="23">
        <f t="shared" si="22"/>
        <v>5.2180250000000008</v>
      </c>
      <c r="N25" s="17">
        <v>4.657</v>
      </c>
      <c r="O25" s="23">
        <v>0.497</v>
      </c>
      <c r="P25" s="23">
        <f t="shared" si="23"/>
        <v>3.8394349999999999</v>
      </c>
      <c r="Q25" s="23">
        <f t="shared" si="24"/>
        <v>5.4745650000000001</v>
      </c>
      <c r="R25" s="17">
        <v>6.6289999999999996</v>
      </c>
      <c r="S25" s="23">
        <v>0.14899999999999999</v>
      </c>
      <c r="T25" s="23">
        <f t="shared" si="25"/>
        <v>6.3838949999999999</v>
      </c>
      <c r="U25" s="23">
        <f t="shared" si="26"/>
        <v>6.8741049999999992</v>
      </c>
      <c r="V25" s="79">
        <f t="shared" si="27"/>
        <v>2.25</v>
      </c>
      <c r="W25" s="79">
        <f t="shared" si="28"/>
        <v>1.8139999999999992</v>
      </c>
      <c r="X25" s="79">
        <f t="shared" si="29"/>
        <v>1.9719999999999995</v>
      </c>
      <c r="Y25" s="70">
        <f t="shared" si="30"/>
        <v>51.381593971226302</v>
      </c>
      <c r="Z25" s="70">
        <f t="shared" si="31"/>
        <v>37.673935617860835</v>
      </c>
      <c r="AA25" s="70">
        <f t="shared" si="32"/>
        <v>42.344857204208708</v>
      </c>
      <c r="AB25" s="58"/>
      <c r="AC25" s="57"/>
      <c r="AD25" s="57"/>
    </row>
    <row r="26" spans="1:30" x14ac:dyDescent="0.2">
      <c r="A26" s="37" t="s">
        <v>13</v>
      </c>
      <c r="B26" s="17">
        <v>4.782</v>
      </c>
      <c r="C26" s="17">
        <v>0.14000000000000001</v>
      </c>
      <c r="D26" s="36">
        <f t="shared" si="17"/>
        <v>4.5517000000000003</v>
      </c>
      <c r="E26" s="36">
        <f t="shared" si="18"/>
        <v>5.0122999999999998</v>
      </c>
      <c r="F26" s="17">
        <v>4.8470000000000004</v>
      </c>
      <c r="G26" s="36">
        <v>7.9000000000000001E-2</v>
      </c>
      <c r="H26" s="23">
        <f t="shared" si="19"/>
        <v>4.7170450000000006</v>
      </c>
      <c r="I26" s="23">
        <f t="shared" si="20"/>
        <v>4.9769550000000002</v>
      </c>
      <c r="J26" s="23">
        <v>4.1890000000000001</v>
      </c>
      <c r="K26" s="23">
        <v>0.13500000000000001</v>
      </c>
      <c r="L26" s="23">
        <f t="shared" si="21"/>
        <v>3.9669249999999998</v>
      </c>
      <c r="M26" s="23">
        <f t="shared" si="22"/>
        <v>4.4110750000000003</v>
      </c>
      <c r="N26" s="17">
        <v>3.0739999999999998</v>
      </c>
      <c r="O26" s="23">
        <v>0.20200000000000001</v>
      </c>
      <c r="P26" s="23">
        <f t="shared" si="23"/>
        <v>2.7417099999999999</v>
      </c>
      <c r="Q26" s="23">
        <f t="shared" si="24"/>
        <v>3.4062899999999998</v>
      </c>
      <c r="R26" s="17">
        <v>4.4710000000000001</v>
      </c>
      <c r="S26" s="23">
        <v>8.5000000000000006E-2</v>
      </c>
      <c r="T26" s="23">
        <f t="shared" si="25"/>
        <v>4.331175</v>
      </c>
      <c r="U26" s="23">
        <f t="shared" si="26"/>
        <v>4.6108250000000002</v>
      </c>
      <c r="V26" s="79">
        <f t="shared" si="27"/>
        <v>-0.31099999999999994</v>
      </c>
      <c r="W26" s="79">
        <f t="shared" si="28"/>
        <v>0.28200000000000003</v>
      </c>
      <c r="X26" s="79">
        <f t="shared" si="29"/>
        <v>1.3970000000000002</v>
      </c>
      <c r="Y26" s="70">
        <f t="shared" si="30"/>
        <v>-6.5035549979088225</v>
      </c>
      <c r="Z26" s="70">
        <f t="shared" si="31"/>
        <v>6.7319169252805011</v>
      </c>
      <c r="AA26" s="70">
        <f t="shared" si="32"/>
        <v>45.445673389720255</v>
      </c>
      <c r="AB26" s="58"/>
      <c r="AC26" s="57"/>
      <c r="AD26" s="57"/>
    </row>
    <row r="27" spans="1:30" x14ac:dyDescent="0.2">
      <c r="A27" s="35" t="s">
        <v>14</v>
      </c>
      <c r="B27" s="48">
        <v>39.545999999999999</v>
      </c>
      <c r="C27" s="20">
        <v>0.158</v>
      </c>
      <c r="D27" s="36">
        <f t="shared" si="17"/>
        <v>39.286090000000002</v>
      </c>
      <c r="E27" s="36">
        <f t="shared" si="18"/>
        <v>39.805909999999997</v>
      </c>
      <c r="F27" s="17">
        <v>42.264000000000003</v>
      </c>
      <c r="G27" s="36">
        <v>0.106</v>
      </c>
      <c r="H27" s="23">
        <f t="shared" si="19"/>
        <v>42.08963</v>
      </c>
      <c r="I27" s="23">
        <f t="shared" si="20"/>
        <v>42.438370000000006</v>
      </c>
      <c r="J27" s="23">
        <v>41.223999999999997</v>
      </c>
      <c r="K27" s="23">
        <v>0.14699999999999999</v>
      </c>
      <c r="L27" s="23">
        <f t="shared" si="21"/>
        <v>40.982184999999994</v>
      </c>
      <c r="M27" s="23">
        <f t="shared" si="22"/>
        <v>41.465814999999999</v>
      </c>
      <c r="N27" s="23">
        <v>40.630000000000003</v>
      </c>
      <c r="O27" s="23">
        <v>0.35899999999999999</v>
      </c>
      <c r="P27" s="23">
        <f t="shared" si="23"/>
        <v>40.039445000000001</v>
      </c>
      <c r="Q27" s="23">
        <f t="shared" si="24"/>
        <v>41.220555000000004</v>
      </c>
      <c r="R27" s="23">
        <v>42.115000000000002</v>
      </c>
      <c r="S27" s="23">
        <v>8.7999999999999995E-2</v>
      </c>
      <c r="T27" s="23">
        <f t="shared" si="25"/>
        <v>41.970240000000004</v>
      </c>
      <c r="U27" s="23">
        <f t="shared" si="26"/>
        <v>42.25976</v>
      </c>
      <c r="V27" s="79">
        <f t="shared" si="27"/>
        <v>2.5690000000000026</v>
      </c>
      <c r="W27" s="79">
        <f t="shared" si="28"/>
        <v>0.89100000000000534</v>
      </c>
      <c r="X27" s="79">
        <f t="shared" si="29"/>
        <v>1.4849999999999994</v>
      </c>
      <c r="Y27" s="70">
        <f t="shared" si="30"/>
        <v>6.4962322358772084</v>
      </c>
      <c r="Z27" s="70">
        <f t="shared" si="31"/>
        <v>2.1613623132156201</v>
      </c>
      <c r="AA27" s="70">
        <f t="shared" si="32"/>
        <v>3.6549347772581786</v>
      </c>
      <c r="AB27" s="58"/>
      <c r="AC27" s="57"/>
      <c r="AD27" s="57"/>
    </row>
    <row r="28" spans="1:30" ht="9" customHeight="1" thickBo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19"/>
      <c r="W28" s="19"/>
      <c r="X28" s="19"/>
      <c r="Y28" s="72"/>
      <c r="Z28" s="72"/>
      <c r="AA28" s="41"/>
      <c r="AC28" s="57"/>
      <c r="AD28" s="57"/>
    </row>
    <row r="29" spans="1:30" ht="9" customHeight="1" x14ac:dyDescent="0.2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18"/>
      <c r="W29" s="18"/>
      <c r="X29" s="18"/>
      <c r="Y29" s="71"/>
      <c r="Z29" s="71"/>
      <c r="AA29" s="32"/>
      <c r="AC29" s="57"/>
      <c r="AD29" s="57"/>
    </row>
    <row r="30" spans="1:30" ht="15" x14ac:dyDescent="0.25">
      <c r="A30" s="42" t="s">
        <v>15</v>
      </c>
      <c r="B30" s="2">
        <v>20137.984</v>
      </c>
      <c r="C30" s="2">
        <v>357.81700000000001</v>
      </c>
      <c r="D30" s="2">
        <f t="shared" ref="D30:D38" si="33">B30- (C30*1.645)</f>
        <v>19549.375035000001</v>
      </c>
      <c r="E30" s="2">
        <f t="shared" ref="E30:E38" si="34">B30+ (C30*1.645)</f>
        <v>20726.592965</v>
      </c>
      <c r="F30" s="2">
        <v>20162.307000000001</v>
      </c>
      <c r="G30" s="12">
        <v>232.67400000000001</v>
      </c>
      <c r="H30" s="4">
        <f t="shared" ref="H30:H35" si="35">F30- (G30*1.645)</f>
        <v>19779.558270000001</v>
      </c>
      <c r="I30" s="4">
        <f t="shared" ref="I30:I35" si="36">F30+ (G30*1.645)</f>
        <v>20545.05573</v>
      </c>
      <c r="J30" s="4">
        <v>20151.97</v>
      </c>
      <c r="K30" s="4">
        <v>281.65499999999997</v>
      </c>
      <c r="L30" s="4">
        <f t="shared" ref="L30:L36" si="37">J30- (K30*1.645)</f>
        <v>19688.647525</v>
      </c>
      <c r="M30" s="4">
        <f t="shared" ref="M30:M36" si="38">J30+ (K30*1.645)</f>
        <v>20615.292475000002</v>
      </c>
      <c r="N30" s="4">
        <v>20152.471000000001</v>
      </c>
      <c r="O30" s="4">
        <v>524.89700000000005</v>
      </c>
      <c r="P30" s="4">
        <f t="shared" ref="P30:P35" si="39">N30- (O30*1.645)</f>
        <v>19289.015435000001</v>
      </c>
      <c r="Q30" s="4">
        <f t="shared" ref="Q30:Q35" si="40">N30+ (O30*1.645)</f>
        <v>21015.926565000002</v>
      </c>
      <c r="R30" s="4">
        <v>20167.144</v>
      </c>
      <c r="S30" s="4">
        <v>212.37100000000001</v>
      </c>
      <c r="T30" s="4">
        <f t="shared" ref="T30:T38" si="41">R30- (S30*1.645)</f>
        <v>19817.793705</v>
      </c>
      <c r="U30" s="4">
        <f t="shared" ref="U30:U38" si="42">R30+ (S30*1.645)</f>
        <v>20516.494295</v>
      </c>
      <c r="V30" s="18">
        <f t="shared" ref="V30:V38" si="43">R30-B30</f>
        <v>29.159999999999854</v>
      </c>
      <c r="W30" s="18">
        <f t="shared" ref="W30:W38" si="44">R30-J30</f>
        <v>15.173999999999069</v>
      </c>
      <c r="X30" s="18">
        <f t="shared" ref="X30:X37" si="45">R30-N30</f>
        <v>14.672999999998865</v>
      </c>
      <c r="Y30" s="70">
        <f t="shared" ref="Y30:Y38" si="46">((R30/B30)-1)*100</f>
        <v>0.14480098901656913</v>
      </c>
      <c r="Z30" s="70">
        <f t="shared" ref="Z30:Z38" si="47">((R30/J30)-1)*100</f>
        <v>7.5297849292144114E-2</v>
      </c>
      <c r="AA30" s="70">
        <f t="shared" ref="AA30:AA37" si="48">((R30/N30)-1)*100</f>
        <v>7.2809929859207756E-2</v>
      </c>
      <c r="AC30" s="57"/>
      <c r="AD30" s="57"/>
    </row>
    <row r="31" spans="1:30" x14ac:dyDescent="0.2">
      <c r="A31" s="24" t="s">
        <v>16</v>
      </c>
      <c r="B31" s="2">
        <v>7016.4809999999998</v>
      </c>
      <c r="C31" s="2">
        <v>169.19499999999999</v>
      </c>
      <c r="D31" s="10">
        <f t="shared" si="33"/>
        <v>6738.1552249999995</v>
      </c>
      <c r="E31" s="10">
        <f t="shared" si="34"/>
        <v>7294.806775</v>
      </c>
      <c r="F31" s="10">
        <v>5968.6170000000002</v>
      </c>
      <c r="G31" s="12">
        <v>79.085999999999999</v>
      </c>
      <c r="H31" s="4">
        <f t="shared" si="35"/>
        <v>5838.5205299999998</v>
      </c>
      <c r="I31" s="4">
        <f t="shared" si="36"/>
        <v>6098.7134700000006</v>
      </c>
      <c r="J31" s="4">
        <v>6878.125</v>
      </c>
      <c r="K31" s="4">
        <v>135.446</v>
      </c>
      <c r="L31" s="4">
        <f t="shared" si="37"/>
        <v>6655.3163299999997</v>
      </c>
      <c r="M31" s="4">
        <f t="shared" si="38"/>
        <v>7100.9336700000003</v>
      </c>
      <c r="N31" s="4">
        <v>6953.6049999999996</v>
      </c>
      <c r="O31" s="4">
        <v>245.184</v>
      </c>
      <c r="P31" s="4">
        <f t="shared" si="39"/>
        <v>6550.2773199999992</v>
      </c>
      <c r="Q31" s="4">
        <f t="shared" si="40"/>
        <v>7356.9326799999999</v>
      </c>
      <c r="R31" s="4">
        <v>5978.6009999999997</v>
      </c>
      <c r="S31" s="4">
        <v>71.186000000000007</v>
      </c>
      <c r="T31" s="4">
        <f t="shared" si="41"/>
        <v>5861.5000299999992</v>
      </c>
      <c r="U31" s="4">
        <f t="shared" si="42"/>
        <v>6095.7019700000001</v>
      </c>
      <c r="V31" s="18">
        <f t="shared" si="43"/>
        <v>-1037.8800000000001</v>
      </c>
      <c r="W31" s="18">
        <f t="shared" si="44"/>
        <v>-899.52400000000034</v>
      </c>
      <c r="X31" s="18">
        <f t="shared" si="45"/>
        <v>-975.00399999999991</v>
      </c>
      <c r="Y31" s="70">
        <f t="shared" si="46"/>
        <v>-14.792030363938846</v>
      </c>
      <c r="Z31" s="70">
        <f t="shared" si="47"/>
        <v>-13.078040890504317</v>
      </c>
      <c r="AA31" s="70">
        <f t="shared" si="48"/>
        <v>-14.021561477823374</v>
      </c>
      <c r="AC31" s="57"/>
      <c r="AD31" s="57"/>
    </row>
    <row r="32" spans="1:30" x14ac:dyDescent="0.2">
      <c r="A32" s="24" t="s">
        <v>47</v>
      </c>
      <c r="B32" s="2">
        <v>671.649</v>
      </c>
      <c r="C32" s="2">
        <v>41.843000000000004</v>
      </c>
      <c r="D32" s="14">
        <f t="shared" si="33"/>
        <v>602.81726500000002</v>
      </c>
      <c r="E32" s="14">
        <f t="shared" si="34"/>
        <v>740.48073499999998</v>
      </c>
      <c r="F32" s="10">
        <v>1128.6210000000001</v>
      </c>
      <c r="G32" s="12">
        <v>25.530999999999999</v>
      </c>
      <c r="H32" s="4">
        <f t="shared" si="35"/>
        <v>1086.622505</v>
      </c>
      <c r="I32" s="4">
        <f t="shared" si="36"/>
        <v>1170.6194950000001</v>
      </c>
      <c r="J32" s="4">
        <v>859.70299999999997</v>
      </c>
      <c r="K32" s="4">
        <v>44.755000000000003</v>
      </c>
      <c r="L32" s="4">
        <f t="shared" si="37"/>
        <v>786.08102499999995</v>
      </c>
      <c r="M32" s="4">
        <f t="shared" si="38"/>
        <v>933.32497499999999</v>
      </c>
      <c r="N32" s="4">
        <v>530.10599999999999</v>
      </c>
      <c r="O32" s="4">
        <v>58.895000000000003</v>
      </c>
      <c r="P32" s="4">
        <f t="shared" si="39"/>
        <v>433.223725</v>
      </c>
      <c r="Q32" s="4">
        <f t="shared" si="40"/>
        <v>626.98827500000004</v>
      </c>
      <c r="R32" s="4">
        <v>924.86199999999997</v>
      </c>
      <c r="S32" s="4">
        <v>20.933</v>
      </c>
      <c r="T32" s="4">
        <f t="shared" si="41"/>
        <v>890.42721499999993</v>
      </c>
      <c r="U32" s="4">
        <f t="shared" si="42"/>
        <v>959.296785</v>
      </c>
      <c r="V32" s="18">
        <f t="shared" si="43"/>
        <v>253.21299999999997</v>
      </c>
      <c r="W32" s="18">
        <f t="shared" si="44"/>
        <v>65.158999999999992</v>
      </c>
      <c r="X32" s="18">
        <f t="shared" si="45"/>
        <v>394.75599999999997</v>
      </c>
      <c r="Y32" s="70">
        <f t="shared" si="46"/>
        <v>37.70019757343492</v>
      </c>
      <c r="Z32" s="70">
        <f t="shared" si="47"/>
        <v>7.5792453905592971</v>
      </c>
      <c r="AA32" s="70">
        <f t="shared" si="48"/>
        <v>74.467370676808017</v>
      </c>
      <c r="AC32" s="57"/>
      <c r="AD32" s="57"/>
    </row>
    <row r="33" spans="1:30" x14ac:dyDescent="0.2">
      <c r="A33" s="25" t="s">
        <v>17</v>
      </c>
      <c r="B33" s="2">
        <v>6258.6809999999996</v>
      </c>
      <c r="C33" s="2">
        <v>154.601</v>
      </c>
      <c r="D33" s="10">
        <f t="shared" si="33"/>
        <v>6004.3623549999993</v>
      </c>
      <c r="E33" s="10">
        <f t="shared" si="34"/>
        <v>6512.9996449999999</v>
      </c>
      <c r="F33" s="2">
        <v>5134.6949999999997</v>
      </c>
      <c r="G33" s="12">
        <v>71.576999999999998</v>
      </c>
      <c r="H33" s="4">
        <f t="shared" si="35"/>
        <v>5016.9508349999996</v>
      </c>
      <c r="I33" s="4">
        <f t="shared" si="36"/>
        <v>5252.4391649999998</v>
      </c>
      <c r="J33" s="4">
        <v>6093.4369999999999</v>
      </c>
      <c r="K33" s="4">
        <v>118.033</v>
      </c>
      <c r="L33" s="4">
        <f t="shared" si="37"/>
        <v>5899.2727150000001</v>
      </c>
      <c r="M33" s="4">
        <f t="shared" si="38"/>
        <v>6287.6012849999997</v>
      </c>
      <c r="N33" s="4">
        <v>6386.7049999999999</v>
      </c>
      <c r="O33" s="4">
        <v>203.29900000000001</v>
      </c>
      <c r="P33" s="4">
        <f t="shared" si="39"/>
        <v>6052.2781450000002</v>
      </c>
      <c r="Q33" s="4">
        <f t="shared" si="40"/>
        <v>6721.1318549999996</v>
      </c>
      <c r="R33" s="4">
        <v>5173.55</v>
      </c>
      <c r="S33" s="4">
        <v>60.237000000000002</v>
      </c>
      <c r="T33" s="4">
        <f t="shared" si="41"/>
        <v>5074.4601350000003</v>
      </c>
      <c r="U33" s="4">
        <f t="shared" si="42"/>
        <v>5272.6398650000001</v>
      </c>
      <c r="V33" s="18">
        <f t="shared" si="43"/>
        <v>-1085.1309999999994</v>
      </c>
      <c r="W33" s="18">
        <f t="shared" si="44"/>
        <v>-919.88699999999972</v>
      </c>
      <c r="X33" s="18">
        <f t="shared" si="45"/>
        <v>-1213.1549999999997</v>
      </c>
      <c r="Y33" s="70">
        <f t="shared" si="46"/>
        <v>-17.338014191808139</v>
      </c>
      <c r="Z33" s="70">
        <f t="shared" si="47"/>
        <v>-15.096356949288225</v>
      </c>
      <c r="AA33" s="70">
        <f t="shared" si="48"/>
        <v>-18.995006032061912</v>
      </c>
      <c r="AC33" s="57"/>
      <c r="AD33" s="57"/>
    </row>
    <row r="34" spans="1:30" x14ac:dyDescent="0.2">
      <c r="A34" s="26" t="s">
        <v>18</v>
      </c>
      <c r="B34" s="11">
        <v>719.72900000000004</v>
      </c>
      <c r="C34" s="2">
        <v>36.923000000000002</v>
      </c>
      <c r="D34" s="10">
        <f t="shared" si="33"/>
        <v>658.99066500000004</v>
      </c>
      <c r="E34" s="10">
        <f t="shared" si="34"/>
        <v>780.46733500000005</v>
      </c>
      <c r="F34" s="2">
        <v>758.66300000000001</v>
      </c>
      <c r="G34" s="12">
        <v>22.35</v>
      </c>
      <c r="H34" s="4">
        <f t="shared" si="35"/>
        <v>721.89724999999999</v>
      </c>
      <c r="I34" s="4">
        <f t="shared" si="36"/>
        <v>795.42875000000004</v>
      </c>
      <c r="J34" s="4">
        <v>627.11599999999999</v>
      </c>
      <c r="K34" s="4">
        <v>37.015999999999998</v>
      </c>
      <c r="L34" s="4">
        <f t="shared" si="37"/>
        <v>566.22468000000003</v>
      </c>
      <c r="M34" s="4">
        <f t="shared" si="38"/>
        <v>688.00731999999994</v>
      </c>
      <c r="N34" s="4">
        <v>742.00400000000002</v>
      </c>
      <c r="O34" s="4">
        <v>89.593999999999994</v>
      </c>
      <c r="P34" s="4">
        <f t="shared" si="39"/>
        <v>594.62187000000006</v>
      </c>
      <c r="Q34" s="4">
        <f t="shared" si="40"/>
        <v>889.38612999999998</v>
      </c>
      <c r="R34" s="4">
        <v>651.17899999999997</v>
      </c>
      <c r="S34" s="4">
        <v>18.928000000000001</v>
      </c>
      <c r="T34" s="4">
        <f t="shared" si="41"/>
        <v>620.04243999999994</v>
      </c>
      <c r="U34" s="4">
        <f t="shared" si="42"/>
        <v>682.31556</v>
      </c>
      <c r="V34" s="18">
        <f t="shared" si="43"/>
        <v>-68.550000000000068</v>
      </c>
      <c r="W34" s="18">
        <f t="shared" si="44"/>
        <v>24.062999999999988</v>
      </c>
      <c r="X34" s="18">
        <f t="shared" si="45"/>
        <v>-90.825000000000045</v>
      </c>
      <c r="Y34" s="70">
        <f t="shared" si="46"/>
        <v>-9.5244182185239232</v>
      </c>
      <c r="Z34" s="70">
        <f t="shared" si="47"/>
        <v>3.8370891509704741</v>
      </c>
      <c r="AA34" s="70">
        <f t="shared" si="48"/>
        <v>-12.240500051212667</v>
      </c>
      <c r="AC34" s="57"/>
      <c r="AD34" s="57"/>
    </row>
    <row r="35" spans="1:30" x14ac:dyDescent="0.2">
      <c r="A35" s="25" t="s">
        <v>19</v>
      </c>
      <c r="B35" s="2">
        <v>757.8</v>
      </c>
      <c r="C35" s="2">
        <v>34.085000000000001</v>
      </c>
      <c r="D35" s="10">
        <f t="shared" si="33"/>
        <v>701.73017499999992</v>
      </c>
      <c r="E35" s="10">
        <f t="shared" si="34"/>
        <v>813.86982499999999</v>
      </c>
      <c r="F35" s="2">
        <v>833.92200000000003</v>
      </c>
      <c r="G35" s="12">
        <v>19.039000000000001</v>
      </c>
      <c r="H35" s="4">
        <f t="shared" si="35"/>
        <v>802.602845</v>
      </c>
      <c r="I35" s="4">
        <f t="shared" si="36"/>
        <v>865.24115500000005</v>
      </c>
      <c r="J35" s="4">
        <v>784.68799999999999</v>
      </c>
      <c r="K35" s="4">
        <v>38.19</v>
      </c>
      <c r="L35" s="4">
        <f t="shared" si="37"/>
        <v>721.86545000000001</v>
      </c>
      <c r="M35" s="4">
        <f t="shared" si="38"/>
        <v>847.51054999999997</v>
      </c>
      <c r="N35" s="4">
        <v>566.9</v>
      </c>
      <c r="O35" s="4">
        <v>50.154000000000003</v>
      </c>
      <c r="P35" s="4">
        <f t="shared" si="39"/>
        <v>484.39666999999997</v>
      </c>
      <c r="Q35" s="4">
        <f t="shared" si="40"/>
        <v>649.40332999999998</v>
      </c>
      <c r="R35" s="4">
        <v>805.05100000000004</v>
      </c>
      <c r="S35" s="4">
        <v>23.776</v>
      </c>
      <c r="T35" s="4">
        <f t="shared" si="41"/>
        <v>765.93948</v>
      </c>
      <c r="U35" s="4">
        <f t="shared" si="42"/>
        <v>844.16252000000009</v>
      </c>
      <c r="V35" s="18">
        <f t="shared" si="43"/>
        <v>47.25100000000009</v>
      </c>
      <c r="W35" s="18">
        <f t="shared" si="44"/>
        <v>20.363000000000056</v>
      </c>
      <c r="X35" s="18">
        <f t="shared" si="45"/>
        <v>238.15100000000007</v>
      </c>
      <c r="Y35" s="70">
        <f t="shared" si="46"/>
        <v>6.2352863552388671</v>
      </c>
      <c r="Z35" s="70">
        <f t="shared" si="47"/>
        <v>2.5950441449340556</v>
      </c>
      <c r="AA35" s="70">
        <f t="shared" si="48"/>
        <v>42.00934909155054</v>
      </c>
      <c r="AC35" s="57"/>
      <c r="AD35" s="57"/>
    </row>
    <row r="36" spans="1:30" x14ac:dyDescent="0.2">
      <c r="A36" s="8" t="s">
        <v>39</v>
      </c>
      <c r="B36" s="2">
        <v>737.55399999999997</v>
      </c>
      <c r="C36" s="2">
        <v>33.003999999999998</v>
      </c>
      <c r="D36" s="2">
        <f t="shared" si="33"/>
        <v>683.26242000000002</v>
      </c>
      <c r="E36" s="2">
        <f t="shared" si="34"/>
        <v>791.84557999999993</v>
      </c>
      <c r="F36" s="2">
        <v>767.80799999999999</v>
      </c>
      <c r="G36" s="12">
        <v>17.236999999999998</v>
      </c>
      <c r="H36" s="4">
        <f t="shared" ref="H36:H38" si="49">F36- (G36*1.645)</f>
        <v>739.45313499999997</v>
      </c>
      <c r="I36" s="4">
        <f t="shared" ref="I36:I38" si="50">F36+ (G36*1.645)</f>
        <v>796.16286500000001</v>
      </c>
      <c r="J36" s="4">
        <v>761.54700000000003</v>
      </c>
      <c r="K36" s="4">
        <v>35.226999999999997</v>
      </c>
      <c r="L36" s="4">
        <f t="shared" si="37"/>
        <v>703.59858500000007</v>
      </c>
      <c r="M36" s="4">
        <f t="shared" si="38"/>
        <v>819.49541499999998</v>
      </c>
      <c r="N36" s="53"/>
      <c r="O36" s="53"/>
      <c r="P36" s="53"/>
      <c r="Q36" s="53"/>
      <c r="R36" s="4">
        <v>774.74800000000005</v>
      </c>
      <c r="S36" s="4">
        <v>23.353000000000002</v>
      </c>
      <c r="T36" s="4">
        <f t="shared" si="41"/>
        <v>736.33231499999999</v>
      </c>
      <c r="U36" s="4">
        <f t="shared" si="42"/>
        <v>813.1636850000001</v>
      </c>
      <c r="V36" s="18">
        <f t="shared" si="43"/>
        <v>37.194000000000074</v>
      </c>
      <c r="W36" s="18">
        <f t="shared" si="44"/>
        <v>13.201000000000022</v>
      </c>
      <c r="X36" s="75"/>
      <c r="Y36" s="70">
        <f t="shared" si="46"/>
        <v>5.0428849955393096</v>
      </c>
      <c r="Z36" s="70">
        <f t="shared" si="47"/>
        <v>1.7334452108668241</v>
      </c>
      <c r="AA36" s="75"/>
      <c r="AB36" s="1"/>
      <c r="AC36" s="57"/>
      <c r="AD36" s="57"/>
    </row>
    <row r="37" spans="1:30" x14ac:dyDescent="0.2">
      <c r="A37" s="7" t="s">
        <v>40</v>
      </c>
      <c r="B37" s="2">
        <v>13121.503000000001</v>
      </c>
      <c r="C37" s="2">
        <v>242.554</v>
      </c>
      <c r="D37" s="10">
        <f t="shared" si="33"/>
        <v>12722.501670000001</v>
      </c>
      <c r="E37" s="10">
        <f t="shared" si="34"/>
        <v>13520.50433</v>
      </c>
      <c r="F37" s="10">
        <v>14193.69</v>
      </c>
      <c r="G37" s="10">
        <v>184.93600000000001</v>
      </c>
      <c r="H37" s="4">
        <f t="shared" si="49"/>
        <v>13889.470280000001</v>
      </c>
      <c r="I37" s="4">
        <f t="shared" si="50"/>
        <v>14497.90972</v>
      </c>
      <c r="J37" s="4">
        <v>13273.844999999999</v>
      </c>
      <c r="K37" s="4">
        <v>201.011</v>
      </c>
      <c r="L37" s="4">
        <f t="shared" ref="L37:L38" si="51">J37- (K37*1.645)</f>
        <v>12943.181904999999</v>
      </c>
      <c r="M37" s="4">
        <f t="shared" ref="M37:M38" si="52">J37+ (K37*1.645)</f>
        <v>13604.508094999999</v>
      </c>
      <c r="N37" s="4">
        <v>13198.866</v>
      </c>
      <c r="O37" s="4">
        <v>403.46499999999997</v>
      </c>
      <c r="P37" s="4">
        <f t="shared" ref="P37" si="53">N37- (O37*1.645)</f>
        <v>12535.166074999999</v>
      </c>
      <c r="Q37" s="4">
        <f t="shared" ref="Q37" si="54">N37+ (O37*1.645)</f>
        <v>13862.565925000001</v>
      </c>
      <c r="R37" s="4">
        <v>14188.543</v>
      </c>
      <c r="S37" s="4">
        <v>167.23500000000001</v>
      </c>
      <c r="T37" s="4">
        <f t="shared" si="41"/>
        <v>13913.441424999999</v>
      </c>
      <c r="U37" s="4">
        <f t="shared" si="42"/>
        <v>14463.644575</v>
      </c>
      <c r="V37" s="18">
        <f t="shared" si="43"/>
        <v>1067.0399999999991</v>
      </c>
      <c r="W37" s="18">
        <f t="shared" si="44"/>
        <v>914.69800000000032</v>
      </c>
      <c r="X37" s="18">
        <f t="shared" si="45"/>
        <v>989.67699999999968</v>
      </c>
      <c r="Y37" s="70">
        <f t="shared" si="46"/>
        <v>8.1319952447520549</v>
      </c>
      <c r="Z37" s="70">
        <f t="shared" si="47"/>
        <v>6.8909799685019646</v>
      </c>
      <c r="AA37" s="70">
        <f t="shared" si="48"/>
        <v>7.498197193607381</v>
      </c>
      <c r="AC37" s="57"/>
      <c r="AD37" s="57"/>
    </row>
    <row r="38" spans="1:30" x14ac:dyDescent="0.2">
      <c r="A38" s="8" t="s">
        <v>41</v>
      </c>
      <c r="B38" s="2">
        <v>1569.992</v>
      </c>
      <c r="C38" s="2">
        <v>39.456000000000003</v>
      </c>
      <c r="D38" s="2">
        <f t="shared" si="33"/>
        <v>1505.0868799999998</v>
      </c>
      <c r="E38" s="2">
        <f t="shared" si="34"/>
        <v>1634.8971200000001</v>
      </c>
      <c r="F38" s="2">
        <v>2202.2869999999998</v>
      </c>
      <c r="G38" s="12">
        <v>35.707000000000001</v>
      </c>
      <c r="H38" s="4">
        <f t="shared" si="49"/>
        <v>2143.5489849999999</v>
      </c>
      <c r="I38" s="4">
        <f t="shared" si="50"/>
        <v>2261.0250149999997</v>
      </c>
      <c r="J38" s="4">
        <v>1588.452</v>
      </c>
      <c r="K38" s="4">
        <v>38.865000000000002</v>
      </c>
      <c r="L38" s="4">
        <f t="shared" si="51"/>
        <v>1524.5190749999999</v>
      </c>
      <c r="M38" s="4">
        <f t="shared" si="52"/>
        <v>1652.3849250000001</v>
      </c>
      <c r="N38" s="53"/>
      <c r="O38" s="53"/>
      <c r="P38" s="53"/>
      <c r="Q38" s="53"/>
      <c r="R38" s="4">
        <v>2013.9190000000001</v>
      </c>
      <c r="S38" s="4">
        <v>44.698999999999998</v>
      </c>
      <c r="T38" s="4">
        <f t="shared" si="41"/>
        <v>1940.3891450000001</v>
      </c>
      <c r="U38" s="4">
        <f t="shared" si="42"/>
        <v>2087.4488550000001</v>
      </c>
      <c r="V38" s="18">
        <f t="shared" si="43"/>
        <v>443.92700000000013</v>
      </c>
      <c r="W38" s="18">
        <f t="shared" si="44"/>
        <v>425.4670000000001</v>
      </c>
      <c r="X38" s="75"/>
      <c r="Y38" s="70">
        <f t="shared" si="46"/>
        <v>28.275749175791987</v>
      </c>
      <c r="Z38" s="70">
        <f t="shared" si="47"/>
        <v>26.785008297386391</v>
      </c>
      <c r="AA38" s="75"/>
      <c r="AC38" s="57"/>
      <c r="AD38" s="57"/>
    </row>
    <row r="39" spans="1:30" ht="15" customHeight="1" x14ac:dyDescent="0.2">
      <c r="A39" s="27"/>
      <c r="B39" s="77"/>
      <c r="C39" s="16"/>
      <c r="D39" s="14"/>
      <c r="E39" s="14"/>
      <c r="F39" s="16"/>
      <c r="G39" s="43"/>
      <c r="H39" s="43"/>
      <c r="I39" s="43"/>
      <c r="J39" s="73"/>
      <c r="K39" s="74"/>
      <c r="L39" s="74"/>
      <c r="M39" s="43"/>
      <c r="N39" s="73"/>
      <c r="O39" s="74"/>
      <c r="P39" s="74"/>
      <c r="Q39" s="43"/>
      <c r="R39" s="73"/>
      <c r="S39" s="74"/>
      <c r="T39" s="74"/>
      <c r="U39" s="43"/>
      <c r="V39" s="43"/>
      <c r="W39" s="43"/>
      <c r="X39" s="43"/>
      <c r="Y39" s="71"/>
      <c r="Z39" s="71"/>
      <c r="AA39" s="32"/>
      <c r="AC39" s="57"/>
      <c r="AD39" s="57"/>
    </row>
    <row r="40" spans="1:30" x14ac:dyDescent="0.2">
      <c r="A40" s="33"/>
      <c r="B40" s="3"/>
      <c r="C40" s="3"/>
      <c r="D40" s="51"/>
      <c r="E40" s="3"/>
      <c r="F40" s="3">
        <f>F32/F31*100</f>
        <v>18.909254857532325</v>
      </c>
      <c r="G40" s="1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18"/>
      <c r="W40" s="18"/>
      <c r="X40" s="18"/>
      <c r="Y40" s="70"/>
      <c r="Z40" s="70"/>
      <c r="AA40" s="32"/>
      <c r="AC40" s="57"/>
      <c r="AD40" s="57"/>
    </row>
    <row r="41" spans="1:30" x14ac:dyDescent="0.2">
      <c r="A41" s="35" t="s">
        <v>20</v>
      </c>
      <c r="B41" s="3">
        <v>34.841999999999999</v>
      </c>
      <c r="C41" s="3">
        <v>0.499</v>
      </c>
      <c r="D41" s="22">
        <f t="shared" ref="D41:D47" si="55">B41- (C41*1.645)</f>
        <v>34.021144999999997</v>
      </c>
      <c r="E41" s="22">
        <f t="shared" ref="E41:E47" si="56">B41+ (C41*1.645)</f>
        <v>35.662855</v>
      </c>
      <c r="F41" s="3">
        <v>29.603000000000002</v>
      </c>
      <c r="G41" s="21">
        <v>0.28399999999999997</v>
      </c>
      <c r="H41" s="23">
        <f t="shared" ref="H41:H47" si="57">F41- (G41*1.645)</f>
        <v>29.135820000000002</v>
      </c>
      <c r="I41" s="23">
        <f t="shared" ref="I41:I47" si="58">F41+ (G41*1.645)</f>
        <v>30.070180000000001</v>
      </c>
      <c r="J41" s="23">
        <v>34.131</v>
      </c>
      <c r="K41" s="23">
        <v>0.45900000000000002</v>
      </c>
      <c r="L41" s="23">
        <f t="shared" ref="L41:L44" si="59">J41- (K41*1.645)</f>
        <v>33.375945000000002</v>
      </c>
      <c r="M41" s="23">
        <f t="shared" ref="M41:M44" si="60">J41+ (K41*1.645)</f>
        <v>34.886054999999999</v>
      </c>
      <c r="N41" s="3">
        <v>34.505000000000003</v>
      </c>
      <c r="O41" s="23">
        <v>0.90500000000000003</v>
      </c>
      <c r="P41" s="23">
        <f t="shared" ref="P41:P44" si="61">N41- (O41*1.645)</f>
        <v>33.016275</v>
      </c>
      <c r="Q41" s="23">
        <f t="shared" ref="Q41:Q44" si="62">N41+ (O41*1.645)</f>
        <v>35.993725000000005</v>
      </c>
      <c r="R41" s="3">
        <v>29.645</v>
      </c>
      <c r="S41" s="23">
        <v>0.245</v>
      </c>
      <c r="T41" s="23">
        <f t="shared" ref="T41:T47" si="63">R41- (S41*1.645)</f>
        <v>29.241975</v>
      </c>
      <c r="U41" s="23">
        <f t="shared" ref="U41:U47" si="64">R41+ (S41*1.645)</f>
        <v>30.048024999999999</v>
      </c>
      <c r="V41" s="18">
        <f t="shared" ref="V41:V47" si="65">R41-B41</f>
        <v>-5.1969999999999992</v>
      </c>
      <c r="W41" s="18">
        <f t="shared" ref="W41:W47" si="66">R41-J41</f>
        <v>-4.4860000000000007</v>
      </c>
      <c r="X41" s="18">
        <f t="shared" ref="X41:X47" si="67">R41-N41</f>
        <v>-4.860000000000003</v>
      </c>
      <c r="Y41" s="70">
        <f t="shared" ref="Y41:Y47" si="68">((R41/B41)-1)*100</f>
        <v>-14.915906090350727</v>
      </c>
      <c r="Z41" s="70">
        <f t="shared" ref="Z41:Z47" si="69">((R41/J41)-1)*100</f>
        <v>-13.143476604846038</v>
      </c>
      <c r="AA41" s="70">
        <f t="shared" ref="AA41:AA47" si="70">((R41/N41)-1)*100</f>
        <v>-14.084915229676865</v>
      </c>
      <c r="AB41" s="58"/>
      <c r="AC41" s="57"/>
      <c r="AD41" s="57"/>
    </row>
    <row r="42" spans="1:30" x14ac:dyDescent="0.2">
      <c r="A42" s="37" t="s">
        <v>21</v>
      </c>
      <c r="B42" s="3">
        <v>89.2</v>
      </c>
      <c r="C42" s="3">
        <v>0.47399999999999998</v>
      </c>
      <c r="D42" s="22">
        <f t="shared" si="55"/>
        <v>88.420270000000002</v>
      </c>
      <c r="E42" s="22">
        <f t="shared" si="56"/>
        <v>89.979730000000004</v>
      </c>
      <c r="F42" s="3">
        <v>86.028000000000006</v>
      </c>
      <c r="G42" s="21">
        <v>0.31</v>
      </c>
      <c r="H42" s="23">
        <f t="shared" si="57"/>
        <v>85.518050000000002</v>
      </c>
      <c r="I42" s="23">
        <f t="shared" si="58"/>
        <v>86.537950000000009</v>
      </c>
      <c r="J42" s="23">
        <v>88.591999999999999</v>
      </c>
      <c r="K42" s="23">
        <v>0.52200000000000002</v>
      </c>
      <c r="L42" s="23">
        <f t="shared" si="59"/>
        <v>87.733310000000003</v>
      </c>
      <c r="M42" s="23">
        <f t="shared" si="60"/>
        <v>89.450689999999994</v>
      </c>
      <c r="N42" s="3">
        <v>91.846999999999994</v>
      </c>
      <c r="O42" s="23">
        <v>0.68200000000000005</v>
      </c>
      <c r="P42" s="23">
        <f t="shared" si="61"/>
        <v>90.725110000000001</v>
      </c>
      <c r="Q42" s="23">
        <f t="shared" si="62"/>
        <v>92.968889999999988</v>
      </c>
      <c r="R42" s="3">
        <v>86.534000000000006</v>
      </c>
      <c r="S42" s="23">
        <v>0.35599999999999998</v>
      </c>
      <c r="T42" s="23">
        <f t="shared" si="63"/>
        <v>85.94838</v>
      </c>
      <c r="U42" s="23">
        <f t="shared" si="64"/>
        <v>87.119620000000012</v>
      </c>
      <c r="V42" s="18">
        <f t="shared" si="65"/>
        <v>-2.6659999999999968</v>
      </c>
      <c r="W42" s="18">
        <f t="shared" si="66"/>
        <v>-2.0579999999999927</v>
      </c>
      <c r="X42" s="18">
        <f t="shared" si="67"/>
        <v>-5.3129999999999882</v>
      </c>
      <c r="Y42" s="70">
        <f t="shared" si="68"/>
        <v>-2.9887892376681546</v>
      </c>
      <c r="Z42" s="70">
        <f t="shared" si="69"/>
        <v>-2.3230088495575174</v>
      </c>
      <c r="AA42" s="70">
        <f t="shared" si="70"/>
        <v>-5.7846200746894176</v>
      </c>
      <c r="AB42" s="58"/>
      <c r="AC42" s="57"/>
      <c r="AD42" s="57"/>
    </row>
    <row r="43" spans="1:30" x14ac:dyDescent="0.2">
      <c r="A43" s="44" t="s">
        <v>22</v>
      </c>
      <c r="B43" s="3">
        <v>11.5</v>
      </c>
      <c r="C43" s="3">
        <v>0.53800000000000003</v>
      </c>
      <c r="D43" s="22">
        <f t="shared" si="55"/>
        <v>10.614990000000001</v>
      </c>
      <c r="E43" s="22">
        <f t="shared" si="56"/>
        <v>12.385009999999999</v>
      </c>
      <c r="F43" s="3">
        <v>14.775</v>
      </c>
      <c r="G43" s="21">
        <v>0.376</v>
      </c>
      <c r="H43" s="23">
        <f t="shared" si="57"/>
        <v>14.15648</v>
      </c>
      <c r="I43" s="23">
        <f t="shared" si="58"/>
        <v>15.393520000000001</v>
      </c>
      <c r="J43" s="23">
        <v>10.292</v>
      </c>
      <c r="K43" s="23">
        <v>0.57599999999999996</v>
      </c>
      <c r="L43" s="23">
        <f t="shared" si="59"/>
        <v>9.3444800000000008</v>
      </c>
      <c r="M43" s="23">
        <f t="shared" si="60"/>
        <v>11.239519999999999</v>
      </c>
      <c r="N43" s="3">
        <v>11.618</v>
      </c>
      <c r="O43" s="23">
        <v>1.3120000000000001</v>
      </c>
      <c r="P43" s="23">
        <f t="shared" si="61"/>
        <v>9.4597599999999993</v>
      </c>
      <c r="Q43" s="23">
        <f t="shared" si="62"/>
        <v>13.776240000000001</v>
      </c>
      <c r="R43" s="3">
        <v>12.587</v>
      </c>
      <c r="S43" s="23">
        <v>0.34799999999999998</v>
      </c>
      <c r="T43" s="23">
        <f t="shared" si="63"/>
        <v>12.01454</v>
      </c>
      <c r="U43" s="23">
        <f t="shared" si="64"/>
        <v>13.159459999999999</v>
      </c>
      <c r="V43" s="18">
        <f t="shared" si="65"/>
        <v>1.0869999999999997</v>
      </c>
      <c r="W43" s="18">
        <f t="shared" si="66"/>
        <v>2.2949999999999999</v>
      </c>
      <c r="X43" s="18">
        <f t="shared" si="67"/>
        <v>0.96899999999999942</v>
      </c>
      <c r="Y43" s="70">
        <f t="shared" si="68"/>
        <v>9.4521739130434703</v>
      </c>
      <c r="Z43" s="70">
        <f t="shared" si="69"/>
        <v>22.298872910998835</v>
      </c>
      <c r="AA43" s="70">
        <f t="shared" si="70"/>
        <v>8.3405061112067358</v>
      </c>
      <c r="AB43" s="58"/>
      <c r="AC43" s="57"/>
      <c r="AD43" s="57"/>
    </row>
    <row r="44" spans="1:30" x14ac:dyDescent="0.2">
      <c r="A44" s="37" t="s">
        <v>23</v>
      </c>
      <c r="B44" s="3">
        <v>10.8</v>
      </c>
      <c r="C44" s="3">
        <v>0.47399999999999998</v>
      </c>
      <c r="D44" s="78">
        <f t="shared" si="55"/>
        <v>10.02027</v>
      </c>
      <c r="E44" s="78">
        <f t="shared" si="56"/>
        <v>11.579730000000001</v>
      </c>
      <c r="F44" s="3">
        <v>13.972</v>
      </c>
      <c r="G44" s="21">
        <v>0.31</v>
      </c>
      <c r="H44" s="23">
        <f t="shared" si="57"/>
        <v>13.46205</v>
      </c>
      <c r="I44" s="23">
        <f t="shared" si="58"/>
        <v>14.481949999999999</v>
      </c>
      <c r="J44" s="23">
        <v>11.407999999999999</v>
      </c>
      <c r="K44" s="23">
        <v>0.52200000000000002</v>
      </c>
      <c r="L44" s="23">
        <f t="shared" si="59"/>
        <v>10.54931</v>
      </c>
      <c r="M44" s="23">
        <f t="shared" si="60"/>
        <v>12.266689999999999</v>
      </c>
      <c r="N44" s="3">
        <v>8.1530000000000005</v>
      </c>
      <c r="O44" s="23">
        <v>0.68200000000000005</v>
      </c>
      <c r="P44" s="23">
        <f t="shared" si="61"/>
        <v>7.03111</v>
      </c>
      <c r="Q44" s="23">
        <f t="shared" si="62"/>
        <v>9.274890000000001</v>
      </c>
      <c r="R44" s="3">
        <v>13.465999999999999</v>
      </c>
      <c r="S44" s="23">
        <v>0.35599999999999998</v>
      </c>
      <c r="T44" s="23">
        <f t="shared" si="63"/>
        <v>12.880379999999999</v>
      </c>
      <c r="U44" s="23">
        <f t="shared" si="64"/>
        <v>14.05162</v>
      </c>
      <c r="V44" s="18">
        <f t="shared" si="65"/>
        <v>2.6659999999999986</v>
      </c>
      <c r="W44" s="18">
        <f t="shared" si="66"/>
        <v>2.0579999999999998</v>
      </c>
      <c r="X44" s="18">
        <f t="shared" si="67"/>
        <v>5.3129999999999988</v>
      </c>
      <c r="Y44" s="70">
        <f t="shared" si="68"/>
        <v>24.685185185185166</v>
      </c>
      <c r="Z44" s="70">
        <f t="shared" si="69"/>
        <v>18.039971949509127</v>
      </c>
      <c r="AA44" s="70">
        <f t="shared" si="70"/>
        <v>65.166196492088787</v>
      </c>
      <c r="AB44" s="58"/>
      <c r="AC44" s="57"/>
      <c r="AD44" s="57"/>
    </row>
    <row r="45" spans="1:30" x14ac:dyDescent="0.2">
      <c r="A45" s="69" t="s">
        <v>44</v>
      </c>
      <c r="B45" s="3">
        <v>11.459</v>
      </c>
      <c r="C45" s="3">
        <v>0.252</v>
      </c>
      <c r="D45" s="3">
        <f t="shared" si="55"/>
        <v>11.044459999999999</v>
      </c>
      <c r="E45" s="3">
        <f t="shared" si="56"/>
        <v>11.87354</v>
      </c>
      <c r="F45" s="3">
        <v>14.731</v>
      </c>
      <c r="G45" s="21">
        <v>0.20899999999999999</v>
      </c>
      <c r="H45" s="23">
        <f t="shared" si="57"/>
        <v>14.387195</v>
      </c>
      <c r="I45" s="23">
        <f t="shared" si="58"/>
        <v>15.074805</v>
      </c>
      <c r="J45" s="23">
        <v>11.661</v>
      </c>
      <c r="K45" s="23">
        <v>0.26600000000000001</v>
      </c>
      <c r="L45" s="23">
        <f t="shared" ref="L45" si="71">J45- (K45*1.645)</f>
        <v>11.22343</v>
      </c>
      <c r="M45" s="23">
        <f t="shared" ref="M45" si="72">J45+ (K45*1.645)</f>
        <v>12.098569999999999</v>
      </c>
      <c r="N45" s="53"/>
      <c r="O45" s="53"/>
      <c r="P45" s="53"/>
      <c r="Q45" s="53"/>
      <c r="R45" s="3">
        <v>13.827999999999999</v>
      </c>
      <c r="S45" s="99">
        <v>0.20326</v>
      </c>
      <c r="T45" s="23">
        <f t="shared" si="63"/>
        <v>13.4936373</v>
      </c>
      <c r="U45" s="23">
        <f t="shared" si="64"/>
        <v>14.162362699999999</v>
      </c>
      <c r="V45" s="18">
        <f t="shared" si="65"/>
        <v>2.3689999999999998</v>
      </c>
      <c r="W45" s="18">
        <f t="shared" si="66"/>
        <v>2.1669999999999998</v>
      </c>
      <c r="X45" s="75"/>
      <c r="Y45" s="70">
        <f t="shared" si="68"/>
        <v>20.673706257090487</v>
      </c>
      <c r="Z45" s="70">
        <f t="shared" si="69"/>
        <v>18.583311894348675</v>
      </c>
      <c r="AA45" s="75"/>
      <c r="AB45" s="58"/>
      <c r="AC45" s="57"/>
      <c r="AD45" s="57"/>
    </row>
    <row r="46" spans="1:30" x14ac:dyDescent="0.2">
      <c r="A46" s="52" t="s">
        <v>45</v>
      </c>
      <c r="B46" s="45">
        <v>9.5719999999999992</v>
      </c>
      <c r="C46" s="3">
        <v>0.58399999999999996</v>
      </c>
      <c r="D46" s="22">
        <f t="shared" si="55"/>
        <v>8.6113199999999992</v>
      </c>
      <c r="E46" s="45">
        <f t="shared" si="56"/>
        <v>10.532679999999999</v>
      </c>
      <c r="F46" s="45">
        <v>18.908999999999999</v>
      </c>
      <c r="G46" s="21">
        <v>0.377</v>
      </c>
      <c r="H46" s="23">
        <f t="shared" si="57"/>
        <v>18.288834999999999</v>
      </c>
      <c r="I46" s="23">
        <f t="shared" si="58"/>
        <v>19.529164999999999</v>
      </c>
      <c r="J46" s="23">
        <v>12.499000000000001</v>
      </c>
      <c r="K46" s="23">
        <v>0.61699999999999999</v>
      </c>
      <c r="L46" s="23">
        <f t="shared" ref="L46:L47" si="73">J46- (K46*1.645)</f>
        <v>11.484035</v>
      </c>
      <c r="M46" s="23">
        <f t="shared" ref="M46:M47" si="74">J46+ (K46*1.645)</f>
        <v>13.513965000000001</v>
      </c>
      <c r="N46" s="45">
        <v>7.6230000000000002</v>
      </c>
      <c r="O46" s="23">
        <v>0.81399999999999995</v>
      </c>
      <c r="P46" s="23">
        <f t="shared" ref="P46:P47" si="75">N46- (O46*1.645)</f>
        <v>6.2839700000000001</v>
      </c>
      <c r="Q46" s="23">
        <f t="shared" ref="Q46:Q47" si="76">N46+ (O46*1.645)</f>
        <v>8.9620300000000004</v>
      </c>
      <c r="R46" s="3">
        <v>15.47</v>
      </c>
      <c r="S46" s="23">
        <v>0.33600000000000002</v>
      </c>
      <c r="T46" s="23">
        <f t="shared" si="63"/>
        <v>14.91728</v>
      </c>
      <c r="U46" s="23">
        <f t="shared" si="64"/>
        <v>16.02272</v>
      </c>
      <c r="V46" s="18">
        <f t="shared" si="65"/>
        <v>5.8980000000000015</v>
      </c>
      <c r="W46" s="18">
        <f t="shared" si="66"/>
        <v>2.9710000000000001</v>
      </c>
      <c r="X46" s="18">
        <f t="shared" si="67"/>
        <v>7.8470000000000004</v>
      </c>
      <c r="Y46" s="70">
        <f t="shared" si="68"/>
        <v>61.617216882574198</v>
      </c>
      <c r="Z46" s="70">
        <f t="shared" si="69"/>
        <v>23.769901592127376</v>
      </c>
      <c r="AA46" s="70">
        <f t="shared" si="70"/>
        <v>102.93847566574841</v>
      </c>
      <c r="AB46" s="58"/>
      <c r="AC46" s="57"/>
      <c r="AD46" s="57"/>
    </row>
    <row r="47" spans="1:30" x14ac:dyDescent="0.2">
      <c r="A47" s="35" t="s">
        <v>24</v>
      </c>
      <c r="B47" s="45">
        <v>33.731000000000002</v>
      </c>
      <c r="C47" s="3">
        <v>0.32500000000000001</v>
      </c>
      <c r="D47" s="22">
        <f t="shared" si="55"/>
        <v>33.196375000000003</v>
      </c>
      <c r="E47" s="22">
        <f t="shared" si="56"/>
        <v>34.265625</v>
      </c>
      <c r="F47" s="45">
        <v>39.106999999999999</v>
      </c>
      <c r="G47" s="21">
        <v>0.19800000000000001</v>
      </c>
      <c r="H47" s="23">
        <f t="shared" si="57"/>
        <v>38.781289999999998</v>
      </c>
      <c r="I47" s="23">
        <f t="shared" si="58"/>
        <v>39.43271</v>
      </c>
      <c r="J47" s="23">
        <v>36.584000000000003</v>
      </c>
      <c r="K47" s="23">
        <v>0.316</v>
      </c>
      <c r="L47" s="23">
        <f t="shared" si="73"/>
        <v>36.06418</v>
      </c>
      <c r="M47" s="23">
        <f t="shared" si="74"/>
        <v>37.103820000000006</v>
      </c>
      <c r="N47" s="23">
        <v>34.796999999999997</v>
      </c>
      <c r="O47" s="23">
        <v>0.63600000000000001</v>
      </c>
      <c r="P47" s="23">
        <f t="shared" si="75"/>
        <v>33.750779999999999</v>
      </c>
      <c r="Q47" s="23">
        <f t="shared" si="76"/>
        <v>35.843219999999995</v>
      </c>
      <c r="R47" s="23">
        <v>38.066000000000003</v>
      </c>
      <c r="S47" s="23">
        <v>0.187</v>
      </c>
      <c r="T47" s="23">
        <f t="shared" si="63"/>
        <v>37.758385000000004</v>
      </c>
      <c r="U47" s="23">
        <f t="shared" si="64"/>
        <v>38.373615000000001</v>
      </c>
      <c r="V47" s="18">
        <f t="shared" si="65"/>
        <v>4.3350000000000009</v>
      </c>
      <c r="W47" s="18">
        <f t="shared" si="66"/>
        <v>1.4819999999999993</v>
      </c>
      <c r="X47" s="18">
        <f t="shared" si="67"/>
        <v>3.2690000000000055</v>
      </c>
      <c r="Y47" s="70">
        <f t="shared" si="68"/>
        <v>12.851679463994547</v>
      </c>
      <c r="Z47" s="70">
        <f t="shared" si="69"/>
        <v>4.0509512355128008</v>
      </c>
      <c r="AA47" s="70">
        <f t="shared" si="70"/>
        <v>9.3944880305773637</v>
      </c>
      <c r="AB47" s="58"/>
      <c r="AC47" s="57"/>
      <c r="AD47" s="57"/>
    </row>
    <row r="48" spans="1:30" ht="6.75" customHeight="1" x14ac:dyDescent="0.2">
      <c r="A48" s="6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65"/>
      <c r="W48" s="65"/>
      <c r="X48" s="65"/>
      <c r="Y48" s="66"/>
      <c r="Z48" s="66"/>
      <c r="AA48" s="66"/>
      <c r="AC48" s="57"/>
      <c r="AD48" s="57"/>
    </row>
    <row r="49" spans="1:30" s="1" customFormat="1" ht="12" customHeight="1" x14ac:dyDescent="0.2">
      <c r="A49" s="82" t="s">
        <v>28</v>
      </c>
      <c r="B49" s="4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AC49" s="57"/>
      <c r="AD49" s="57"/>
    </row>
    <row r="50" spans="1:30" s="1" customFormat="1" ht="9" customHeight="1" x14ac:dyDescent="0.25">
      <c r="A50" s="82" t="s">
        <v>29</v>
      </c>
      <c r="B50" s="47"/>
      <c r="V50" s="5"/>
      <c r="W50" s="5"/>
      <c r="X50" s="5"/>
      <c r="AC50" s="57"/>
      <c r="AD50" s="57"/>
    </row>
    <row r="51" spans="1:30" s="1" customFormat="1" ht="10.5" customHeight="1" x14ac:dyDescent="0.25">
      <c r="A51" s="80" t="s">
        <v>38</v>
      </c>
      <c r="B51" s="47"/>
      <c r="V51" s="5"/>
      <c r="W51" s="5"/>
      <c r="X51" s="5"/>
      <c r="AC51" s="57"/>
      <c r="AD51" s="57"/>
    </row>
    <row r="52" spans="1:30" x14ac:dyDescent="0.2">
      <c r="A52" s="82" t="s">
        <v>59</v>
      </c>
      <c r="AC52" s="57"/>
      <c r="AD52" s="57"/>
    </row>
    <row r="53" spans="1:30" x14ac:dyDescent="0.2">
      <c r="A53" s="82" t="s">
        <v>60</v>
      </c>
      <c r="AC53" s="57"/>
      <c r="AD53" s="57"/>
    </row>
    <row r="54" spans="1:30" ht="11.25" customHeight="1" x14ac:dyDescent="0.2">
      <c r="A54" s="83" t="s">
        <v>26</v>
      </c>
      <c r="AC54" s="57"/>
      <c r="AD54" s="57"/>
    </row>
    <row r="55" spans="1:30" ht="11.25" customHeight="1" x14ac:dyDescent="0.2">
      <c r="A55" s="81" t="s">
        <v>25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AC55" s="57"/>
      <c r="AD55" s="57"/>
    </row>
    <row r="56" spans="1:30" ht="15" x14ac:dyDescent="0.2">
      <c r="A56" s="82" t="s">
        <v>58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AC56" s="57"/>
      <c r="AD56" s="57"/>
    </row>
    <row r="57" spans="1:30" x14ac:dyDescent="0.2">
      <c r="AC57" s="57"/>
      <c r="AD57" s="57"/>
    </row>
    <row r="58" spans="1:30" x14ac:dyDescent="0.2">
      <c r="A58" s="3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AC58" s="57"/>
      <c r="AD58" s="57"/>
    </row>
    <row r="59" spans="1:30" x14ac:dyDescent="0.2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AC59" s="57"/>
      <c r="AD59" s="57"/>
    </row>
    <row r="60" spans="1:30" x14ac:dyDescent="0.2">
      <c r="A60" s="2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AC60" s="57"/>
      <c r="AD60" s="57"/>
    </row>
    <row r="61" spans="1:30" x14ac:dyDescent="0.2">
      <c r="A61" s="7"/>
      <c r="AC61" s="57"/>
      <c r="AD61" s="57"/>
    </row>
    <row r="62" spans="1:30" x14ac:dyDescent="0.2">
      <c r="A62" s="25"/>
      <c r="AC62" s="57"/>
      <c r="AD62" s="57"/>
    </row>
    <row r="63" spans="1:30" x14ac:dyDescent="0.2">
      <c r="A63" s="26"/>
      <c r="AC63" s="57"/>
      <c r="AD63" s="57"/>
    </row>
    <row r="64" spans="1:30" x14ac:dyDescent="0.2">
      <c r="A64" s="27"/>
    </row>
    <row r="65" spans="1:4" x14ac:dyDescent="0.2">
      <c r="A65" s="27"/>
    </row>
    <row r="66" spans="1:4" x14ac:dyDescent="0.2">
      <c r="A66" s="25"/>
    </row>
    <row r="67" spans="1:4" x14ac:dyDescent="0.2">
      <c r="A67" s="24"/>
    </row>
    <row r="68" spans="1:4" x14ac:dyDescent="0.2">
      <c r="A68" s="28"/>
    </row>
    <row r="69" spans="1:4" x14ac:dyDescent="0.2">
      <c r="A69" s="33"/>
    </row>
    <row r="70" spans="1:4" x14ac:dyDescent="0.2">
      <c r="A70" s="35"/>
      <c r="D70" s="68"/>
    </row>
    <row r="71" spans="1:4" x14ac:dyDescent="0.2">
      <c r="A71" s="9"/>
    </row>
    <row r="72" spans="1:4" x14ac:dyDescent="0.2">
      <c r="A72" s="37"/>
    </row>
    <row r="73" spans="1:4" x14ac:dyDescent="0.2">
      <c r="A73" s="26"/>
    </row>
    <row r="74" spans="1:4" x14ac:dyDescent="0.2">
      <c r="A74" s="26"/>
    </row>
    <row r="75" spans="1:4" x14ac:dyDescent="0.2">
      <c r="A75" s="26"/>
    </row>
    <row r="76" spans="1:4" x14ac:dyDescent="0.2">
      <c r="A76" s="37"/>
    </row>
    <row r="77" spans="1:4" x14ac:dyDescent="0.2">
      <c r="A77" s="35"/>
    </row>
    <row r="78" spans="1:4" ht="15" thickBot="1" x14ac:dyDescent="0.25">
      <c r="A78" s="39"/>
    </row>
    <row r="79" spans="1:4" x14ac:dyDescent="0.2">
      <c r="A79" s="35"/>
    </row>
    <row r="80" spans="1:4" ht="15" x14ac:dyDescent="0.25">
      <c r="A80" s="42"/>
    </row>
    <row r="81" spans="1:1" x14ac:dyDescent="0.2">
      <c r="A81" s="24"/>
    </row>
    <row r="82" spans="1:1" x14ac:dyDescent="0.2">
      <c r="A82" s="24"/>
    </row>
    <row r="83" spans="1:1" x14ac:dyDescent="0.2">
      <c r="A83" s="25"/>
    </row>
    <row r="84" spans="1:1" x14ac:dyDescent="0.2">
      <c r="A84" s="26"/>
    </row>
    <row r="85" spans="1:1" x14ac:dyDescent="0.2">
      <c r="A85" s="25"/>
    </row>
    <row r="86" spans="1:1" x14ac:dyDescent="0.2">
      <c r="A86" s="8"/>
    </row>
    <row r="87" spans="1:1" x14ac:dyDescent="0.2">
      <c r="A87" s="7"/>
    </row>
    <row r="88" spans="1:1" x14ac:dyDescent="0.2">
      <c r="A88" s="8"/>
    </row>
    <row r="89" spans="1:1" x14ac:dyDescent="0.2">
      <c r="A89" s="27"/>
    </row>
    <row r="90" spans="1:1" x14ac:dyDescent="0.2">
      <c r="A90" s="33"/>
    </row>
    <row r="91" spans="1:1" x14ac:dyDescent="0.2">
      <c r="A91" s="35"/>
    </row>
    <row r="92" spans="1:1" x14ac:dyDescent="0.2">
      <c r="A92" s="37"/>
    </row>
    <row r="93" spans="1:1" x14ac:dyDescent="0.2">
      <c r="A93" s="44"/>
    </row>
    <row r="94" spans="1:1" x14ac:dyDescent="0.2">
      <c r="A94" s="37"/>
    </row>
    <row r="95" spans="1:1" x14ac:dyDescent="0.2">
      <c r="A95" s="69"/>
    </row>
    <row r="96" spans="1:1" x14ac:dyDescent="0.2">
      <c r="A96" s="52"/>
    </row>
    <row r="97" spans="1:1" x14ac:dyDescent="0.2">
      <c r="A97" s="35"/>
    </row>
  </sheetData>
  <mergeCells count="32">
    <mergeCell ref="AA7:AA8"/>
    <mergeCell ref="Y7:Y8"/>
    <mergeCell ref="F7:F8"/>
    <mergeCell ref="G7:G8"/>
    <mergeCell ref="H7:I7"/>
    <mergeCell ref="X7:X8"/>
    <mergeCell ref="J7:J8"/>
    <mergeCell ref="W7:W8"/>
    <mergeCell ref="Z7:Z8"/>
    <mergeCell ref="J6:M6"/>
    <mergeCell ref="K7:K8"/>
    <mergeCell ref="L7:M7"/>
    <mergeCell ref="N6:Q6"/>
    <mergeCell ref="N7:N8"/>
    <mergeCell ref="O7:O8"/>
    <mergeCell ref="P7:Q7"/>
    <mergeCell ref="A1:AA1"/>
    <mergeCell ref="A3:AA3"/>
    <mergeCell ref="V6:X6"/>
    <mergeCell ref="Y6:AA6"/>
    <mergeCell ref="R6:U6"/>
    <mergeCell ref="A2:AA2"/>
    <mergeCell ref="F6:I6"/>
    <mergeCell ref="A6:A8"/>
    <mergeCell ref="B6:E6"/>
    <mergeCell ref="V7:V8"/>
    <mergeCell ref="R7:R8"/>
    <mergeCell ref="B7:B8"/>
    <mergeCell ref="C7:C8"/>
    <mergeCell ref="D7:E7"/>
    <mergeCell ref="S7:S8"/>
    <mergeCell ref="T7:U7"/>
  </mergeCells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 </vt:lpstr>
      <vt:lpstr>'Table 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2024-03-07T05:01:13Z</dcterms:modified>
</cp:coreProperties>
</file>