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1075" windowHeight="9030"/>
  </bookViews>
  <sheets>
    <sheet name="6 NOH Targets" sheetId="1" r:id="rId1"/>
  </sheets>
  <externalReferences>
    <externalReference r:id="rId2"/>
    <externalReference r:id="rId3"/>
    <externalReference r:id="rId4"/>
    <externalReference r:id="rId5"/>
  </externalReferences>
  <definedNames>
    <definedName name="_LEX1955">'[2]summary-targets'!#REF!</definedName>
    <definedName name="_LEX1975">'[2]summary-targets'!#REF!</definedName>
    <definedName name="_LEX2025">'[2]summary-targets'!#REF!</definedName>
    <definedName name="_reg98">[3]whoreg!#REF!</definedName>
    <definedName name="data">#REF!</definedName>
    <definedName name="_xlnm.Database">#REF!</definedName>
    <definedName name="GBDageD95">[4]Deaths!$A$1:$T$643</definedName>
    <definedName name="_xlnm.Print_Area" localSheetId="0">'6 NOH Targets'!$A$1:$F$14</definedName>
    <definedName name="regeco98">[3]whoregeco!#REF!</definedName>
    <definedName name="vcvd">[3]whoreg!#REF!</definedName>
  </definedNames>
  <calcPr calcId="145621"/>
</workbook>
</file>

<file path=xl/calcChain.xml><?xml version="1.0" encoding="utf-8"?>
<calcChain xmlns="http://schemas.openxmlformats.org/spreadsheetml/2006/main">
  <c r="E19" i="1" l="1"/>
  <c r="J12" i="1"/>
  <c r="D12" i="1"/>
  <c r="C12" i="1"/>
  <c r="D11" i="1"/>
  <c r="J11" i="1" s="1"/>
  <c r="C11" i="1"/>
  <c r="J10" i="1"/>
  <c r="D10" i="1"/>
  <c r="C10" i="1"/>
  <c r="D9" i="1"/>
  <c r="J9" i="1" s="1"/>
  <c r="C9" i="1"/>
  <c r="D8" i="1"/>
  <c r="J8" i="1" s="1"/>
  <c r="C8" i="1"/>
  <c r="D7" i="1"/>
  <c r="J7" i="1" s="1"/>
  <c r="C7" i="1"/>
  <c r="D6" i="1"/>
  <c r="J6" i="1" s="1"/>
  <c r="C6" i="1"/>
  <c r="D5" i="1"/>
  <c r="J5" i="1" s="1"/>
  <c r="C5" i="1"/>
</calcChain>
</file>

<file path=xl/comments1.xml><?xml version="1.0" encoding="utf-8"?>
<comments xmlns="http://schemas.openxmlformats.org/spreadsheetml/2006/main">
  <authors>
    <author>Gerald Junne L. Clarino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SOURCE: BESF 2013, 2014 (2011, 2012 ACTUAL DATA</t>
        </r>
      </text>
    </comment>
  </commentList>
</comments>
</file>

<file path=xl/sharedStrings.xml><?xml version="1.0" encoding="utf-8"?>
<sst xmlns="http://schemas.openxmlformats.org/spreadsheetml/2006/main" count="18" uniqueCount="18">
  <si>
    <t>Table 6.  HEALTH CARE FINANCING INDICATORS: TARGET VERSUS ACTUAL LEVELS, 2014</t>
  </si>
  <si>
    <t>Indicator</t>
  </si>
  <si>
    <r>
      <t>Target</t>
    </r>
    <r>
      <rPr>
        <b/>
        <vertAlign val="superscript"/>
        <sz val="10"/>
        <rFont val="Arial"/>
        <family val="2"/>
      </rPr>
      <t>1/</t>
    </r>
  </si>
  <si>
    <r>
      <t>2013</t>
    </r>
    <r>
      <rPr>
        <b/>
        <vertAlign val="superscript"/>
        <sz val="10"/>
        <rFont val="Arial"/>
        <family val="2"/>
      </rPr>
      <t>1/</t>
    </r>
  </si>
  <si>
    <t>2014</t>
  </si>
  <si>
    <t>2014 Actual 
vs. Target</t>
  </si>
  <si>
    <t>Total health expenditure as percentage of GDP</t>
  </si>
  <si>
    <t>4.5</t>
  </si>
  <si>
    <t>Government spending on health as percentage of total government spending</t>
  </si>
  <si>
    <t>6.0</t>
  </si>
  <si>
    <t>Out-of-pocket health spending as percentage of total health expenditure</t>
  </si>
  <si>
    <t>Local government spending as percentage of the total health expenditure</t>
  </si>
  <si>
    <t>Local government spending for public health (in billion pesos)</t>
  </si>
  <si>
    <t>National government spending as percentage of the total health expenditure</t>
  </si>
  <si>
    <t>National government spending for public health (in billion pesos)</t>
  </si>
  <si>
    <t>PhilHealth spending as percentage of the total health expenditure</t>
  </si>
  <si>
    <t>1/  Based on the 2010-2020 Health Care Financing Strategy (HCFS) goals set by the Department of Health (DOH)</t>
  </si>
  <si>
    <t>Total government spending
(in million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</si>
</sst>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0.0"/>
    <numFmt numFmtId="166" formatCode="_(* #,##0_);_(* \(#,##0\);_(* &quot;-&quot;??_);_(@_)"/>
    <numFmt numFmtId="167" formatCode="_(* #,##0.00000000_);_(* \(#,##0.00000000\);_(* &quot;-&quot;??_);_(@_)"/>
    <numFmt numFmtId="168" formatCode="0_)"/>
  </numFmts>
  <fonts count="13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9"/>
      <color theme="0"/>
      <name val="Arial"/>
      <family val="2"/>
    </font>
    <font>
      <b/>
      <sz val="9"/>
      <color indexed="81"/>
      <name val="Tahoma"/>
      <family val="2"/>
    </font>
    <font>
      <b/>
      <sz val="12"/>
      <name val="Helvetica"/>
    </font>
    <font>
      <sz val="10"/>
      <name val="Times New Roman"/>
      <family val="1"/>
    </font>
    <font>
      <sz val="9"/>
      <name val="Helvetica"/>
    </font>
    <font>
      <b/>
      <i/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9" fillId="0" borderId="15" applyNumberFormat="0" applyFill="0" applyBorder="0" applyProtection="0">
      <alignment horizontal="left"/>
    </xf>
    <xf numFmtId="168" fontId="11" fillId="0" borderId="15" applyNumberFormat="0" applyFill="0" applyBorder="0" applyProtection="0">
      <alignment horizontal="left"/>
    </xf>
    <xf numFmtId="168" fontId="11" fillId="0" borderId="15" applyNumberFormat="0" applyFill="0" applyBorder="0" applyProtection="0">
      <alignment horizontal="right"/>
    </xf>
    <xf numFmtId="168" fontId="12" fillId="0" borderId="0" applyNumberFormat="0" applyFill="0" applyBorder="0" applyAlignment="0" applyProtection="0">
      <alignment horizontal="left"/>
    </xf>
  </cellStyleXfs>
  <cellXfs count="38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1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2" fillId="0" borderId="2" xfId="0" applyFont="1" applyBorder="1" applyAlignment="1">
      <alignment horizontal="center" vertical="center"/>
    </xf>
    <xf numFmtId="11" fontId="2" fillId="0" borderId="2" xfId="0" quotePrefix="1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right" vertical="center"/>
    </xf>
    <xf numFmtId="164" fontId="3" fillId="0" borderId="4" xfId="1" quotePrefix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6" xfId="0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right" vertical="center"/>
    </xf>
    <xf numFmtId="164" fontId="3" fillId="0" borderId="7" xfId="1" quotePrefix="1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right" vertical="center" wrapText="1"/>
    </xf>
    <xf numFmtId="43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3" fillId="0" borderId="12" xfId="0" applyNumberFormat="1" applyFont="1" applyFill="1" applyBorder="1" applyAlignment="1">
      <alignment horizontal="right" vertical="center" wrapText="1"/>
    </xf>
    <xf numFmtId="165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1" fontId="3" fillId="0" borderId="0" xfId="0" applyNumberFormat="1" applyFont="1" applyFill="1" applyBorder="1" applyAlignment="1">
      <alignment horizontal="right" vertical="top" wrapText="1"/>
    </xf>
    <xf numFmtId="43" fontId="7" fillId="2" borderId="0" xfId="1" applyFont="1" applyFill="1"/>
    <xf numFmtId="43" fontId="5" fillId="0" borderId="0" xfId="1" applyFont="1"/>
    <xf numFmtId="43" fontId="3" fillId="0" borderId="0" xfId="0" applyNumberFormat="1" applyFont="1"/>
    <xf numFmtId="0" fontId="5" fillId="0" borderId="0" xfId="0" applyFont="1" applyAlignment="1">
      <alignment wrapText="1"/>
    </xf>
    <xf numFmtId="166" fontId="7" fillId="2" borderId="0" xfId="1" applyNumberFormat="1" applyFont="1" applyFill="1"/>
    <xf numFmtId="167" fontId="5" fillId="0" borderId="0" xfId="0" applyNumberFormat="1" applyFont="1"/>
  </cellXfs>
  <cellStyles count="7">
    <cellStyle name="Comma" xfId="1" builtinId="3"/>
    <cellStyle name="Comma 2" xfId="2"/>
    <cellStyle name="Heading" xfId="3"/>
    <cellStyle name="Normal" xfId="0" builtinId="0"/>
    <cellStyle name="Stub" xfId="4"/>
    <cellStyle name="Top" xfId="5"/>
    <cellStyle name="Totals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257175</xdr:colOff>
          <xdr:row>4</xdr:row>
          <xdr:rowOff>38100</xdr:rowOff>
        </xdr:from>
        <xdr:to>
          <xdr:col>4</xdr:col>
          <xdr:colOff>838200</xdr:colOff>
          <xdr:row>4</xdr:row>
          <xdr:rowOff>447675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295275</xdr:colOff>
          <xdr:row>8</xdr:row>
          <xdr:rowOff>57150</xdr:rowOff>
        </xdr:from>
        <xdr:to>
          <xdr:col>4</xdr:col>
          <xdr:colOff>790575</xdr:colOff>
          <xdr:row>8</xdr:row>
          <xdr:rowOff>476250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10</xdr:row>
          <xdr:rowOff>76200</xdr:rowOff>
        </xdr:from>
        <xdr:to>
          <xdr:col>4</xdr:col>
          <xdr:colOff>800100</xdr:colOff>
          <xdr:row>10</xdr:row>
          <xdr:rowOff>485775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57150</xdr:rowOff>
        </xdr:from>
        <xdr:to>
          <xdr:col>4</xdr:col>
          <xdr:colOff>762000</xdr:colOff>
          <xdr:row>11</xdr:row>
          <xdr:rowOff>476250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5</xdr:row>
          <xdr:rowOff>57150</xdr:rowOff>
        </xdr:from>
        <xdr:to>
          <xdr:col>4</xdr:col>
          <xdr:colOff>800100</xdr:colOff>
          <xdr:row>5</xdr:row>
          <xdr:rowOff>476250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285750</xdr:colOff>
          <xdr:row>7</xdr:row>
          <xdr:rowOff>76200</xdr:rowOff>
        </xdr:from>
        <xdr:to>
          <xdr:col>4</xdr:col>
          <xdr:colOff>781050</xdr:colOff>
          <xdr:row>7</xdr:row>
          <xdr:rowOff>485775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</xdr:row>
          <xdr:rowOff>57150</xdr:rowOff>
        </xdr:from>
        <xdr:to>
          <xdr:col>4</xdr:col>
          <xdr:colOff>800100</xdr:colOff>
          <xdr:row>6</xdr:row>
          <xdr:rowOff>476250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9</xdr:row>
          <xdr:rowOff>28575</xdr:rowOff>
        </xdr:from>
        <xdr:to>
          <xdr:col>4</xdr:col>
          <xdr:colOff>800100</xdr:colOff>
          <xdr:row>9</xdr:row>
          <xdr:rowOff>438150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2014%20PNHA%20Tables%2026Oct2016_for%20post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Total"/>
      <sheetName val="2 Per capita"/>
      <sheetName val="3 Total"/>
      <sheetName val="4  Health"/>
      <sheetName val="5  Distribution"/>
      <sheetName val="6 NOH Targets"/>
      <sheetName val="7  2005"/>
      <sheetName val="8  2006"/>
      <sheetName val="7  2013"/>
      <sheetName val="8  2014"/>
    </sheetNames>
    <sheetDataSet>
      <sheetData sheetId="0"/>
      <sheetData sheetId="1"/>
      <sheetData sheetId="2">
        <row r="7">
          <cell r="C7">
            <v>4.5958082217173191</v>
          </cell>
          <cell r="D7">
            <v>4.6287455195592724</v>
          </cell>
        </row>
      </sheetData>
      <sheetData sheetId="3">
        <row r="6">
          <cell r="C6">
            <v>103467.47548889968</v>
          </cell>
          <cell r="D6">
            <v>101137.15838835272</v>
          </cell>
        </row>
        <row r="7">
          <cell r="C7">
            <v>66915.064499449611</v>
          </cell>
          <cell r="D7">
            <v>61815.68796580108</v>
          </cell>
        </row>
        <row r="8">
          <cell r="C8">
            <v>36552.410989450065</v>
          </cell>
          <cell r="D8">
            <v>39321.470422551633</v>
          </cell>
        </row>
        <row r="13">
          <cell r="C13">
            <v>296501.56806450232</v>
          </cell>
          <cell r="D13">
            <v>326786.58099571505</v>
          </cell>
        </row>
        <row r="20">
          <cell r="C20">
            <v>530283.21725806035</v>
          </cell>
          <cell r="D20">
            <v>585307.25811444991</v>
          </cell>
        </row>
      </sheetData>
      <sheetData sheetId="4">
        <row r="10">
          <cell r="C10">
            <v>11.371176156920596</v>
          </cell>
          <cell r="D10">
            <v>14.228576700771994</v>
          </cell>
        </row>
      </sheetData>
      <sheetData sheetId="5"/>
      <sheetData sheetId="6"/>
      <sheetData sheetId="7"/>
      <sheetData sheetId="8">
        <row r="17">
          <cell r="C17">
            <v>9891950.4158901684</v>
          </cell>
          <cell r="D17">
            <v>5418144.8777339663</v>
          </cell>
          <cell r="E17">
            <v>1760403.9975999999</v>
          </cell>
          <cell r="F17">
            <v>19788</v>
          </cell>
          <cell r="G17">
            <v>850535.30899525026</v>
          </cell>
        </row>
      </sheetData>
      <sheetData sheetId="9">
        <row r="17">
          <cell r="C17">
            <v>16823132.188806392</v>
          </cell>
          <cell r="D17">
            <v>2802674.4795670602</v>
          </cell>
          <cell r="E17">
            <v>1938433.12</v>
          </cell>
          <cell r="F17">
            <v>0</v>
          </cell>
          <cell r="G17">
            <v>17709685.437353961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5" Type="http://schemas.openxmlformats.org/officeDocument/2006/relationships/image" Target="../media/image1.e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</sheetPr>
  <dimension ref="A1:K22"/>
  <sheetViews>
    <sheetView tabSelected="1" zoomScaleNormal="100" zoomScaleSheetLayoutView="115" workbookViewId="0"/>
  </sheetViews>
  <sheetFormatPr defaultColWidth="9.140625" defaultRowHeight="12.75" x14ac:dyDescent="0.2"/>
  <cols>
    <col min="1" max="1" width="31.28515625" style="3" customWidth="1"/>
    <col min="2" max="2" width="17.7109375" style="3" customWidth="1"/>
    <col min="3" max="3" width="18" style="3" hidden="1" customWidth="1"/>
    <col min="4" max="4" width="19.28515625" style="3" customWidth="1"/>
    <col min="5" max="5" width="16.5703125" style="3" customWidth="1"/>
    <col min="6" max="6" width="12.42578125" style="3" bestFit="1" customWidth="1"/>
    <col min="7" max="7" width="19.140625" style="3" bestFit="1" customWidth="1"/>
    <col min="8" max="8" width="12.42578125" style="3" bestFit="1" customWidth="1"/>
    <col min="9" max="9" width="15.140625" style="3" customWidth="1"/>
    <col min="10" max="10" width="12" style="3" bestFit="1" customWidth="1"/>
    <col min="11" max="12" width="13.5703125" style="3" customWidth="1"/>
    <col min="13" max="16384" width="9.140625" style="3"/>
  </cols>
  <sheetData>
    <row r="1" spans="1:11" ht="24.75" customHeight="1" x14ac:dyDescent="0.25">
      <c r="A1" s="1" t="s">
        <v>0</v>
      </c>
      <c r="B1" s="1"/>
      <c r="C1" s="1"/>
      <c r="D1" s="2"/>
    </row>
    <row r="2" spans="1:11" ht="14.25" customHeight="1" thickBot="1" x14ac:dyDescent="0.25">
      <c r="A2" s="4"/>
      <c r="B2" s="4"/>
      <c r="C2" s="4"/>
      <c r="D2" s="4"/>
    </row>
    <row r="3" spans="1:11" ht="27" customHeight="1" thickTop="1" x14ac:dyDescent="0.2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I3" s="8"/>
      <c r="J3" s="8"/>
    </row>
    <row r="4" spans="1:11" ht="26.25" customHeight="1" thickBot="1" x14ac:dyDescent="0.25">
      <c r="A4" s="9"/>
      <c r="B4" s="9"/>
      <c r="C4" s="10"/>
      <c r="D4" s="10"/>
      <c r="E4" s="9"/>
      <c r="I4" s="8"/>
      <c r="J4" s="8"/>
    </row>
    <row r="5" spans="1:11" s="15" customFormat="1" ht="37.9" customHeight="1" thickTop="1" x14ac:dyDescent="0.2">
      <c r="A5" s="11" t="s">
        <v>6</v>
      </c>
      <c r="B5" s="12" t="s">
        <v>7</v>
      </c>
      <c r="C5" s="13">
        <f>'[1]3 Total'!C7</f>
        <v>4.5958082217173191</v>
      </c>
      <c r="D5" s="13">
        <f>'[1]3 Total'!D7</f>
        <v>4.6287455195592724</v>
      </c>
      <c r="E5" s="14"/>
      <c r="I5" s="16"/>
      <c r="J5" s="16" t="str">
        <f>IF(D5&gt;=B5, "HIGH", "LOW")</f>
        <v>LOW</v>
      </c>
    </row>
    <row r="6" spans="1:11" s="15" customFormat="1" ht="45.6" customHeight="1" x14ac:dyDescent="0.2">
      <c r="A6" s="17" t="s">
        <v>8</v>
      </c>
      <c r="B6" s="18" t="s">
        <v>9</v>
      </c>
      <c r="C6" s="19">
        <f>(('[1]4  Health'!C6*1000)/'6 NOH Targets'!C19)*100</f>
        <v>5.672914070833242</v>
      </c>
      <c r="D6" s="19">
        <f>(('[1]4  Health'!D6*1000)/'6 NOH Targets'!D19)*100</f>
        <v>5.0011789613446886</v>
      </c>
      <c r="E6" s="20"/>
      <c r="I6" s="16"/>
      <c r="J6" s="16" t="str">
        <f t="shared" ref="J6:J12" si="0">IF(D6&gt;=B6, "HIGH", "LOW")</f>
        <v>LOW</v>
      </c>
    </row>
    <row r="7" spans="1:11" s="15" customFormat="1" ht="44.25" customHeight="1" x14ac:dyDescent="0.2">
      <c r="A7" s="21" t="s">
        <v>10</v>
      </c>
      <c r="B7" s="22">
        <v>45</v>
      </c>
      <c r="C7" s="22">
        <f>'[1]4  Health'!C13/'[1]4  Health'!C20*100</f>
        <v>55.913813301055491</v>
      </c>
      <c r="D7" s="22">
        <f>'[1]4  Health'!D13/'[1]4  Health'!D20*100</f>
        <v>55.831629706497807</v>
      </c>
      <c r="E7" s="20"/>
      <c r="I7" s="16"/>
      <c r="J7" s="16" t="str">
        <f>IF(D7&lt;=B7, "HIGH", "LOW")</f>
        <v>LOW</v>
      </c>
      <c r="K7" s="23"/>
    </row>
    <row r="8" spans="1:11" s="15" customFormat="1" ht="44.25" customHeight="1" x14ac:dyDescent="0.2">
      <c r="A8" s="24" t="s">
        <v>11</v>
      </c>
      <c r="B8" s="22">
        <v>11</v>
      </c>
      <c r="C8" s="25">
        <f>'[1]4  Health'!C8/'[1]4  Health'!C20*100</f>
        <v>6.8929978924190562</v>
      </c>
      <c r="D8" s="25">
        <f>'[1]4  Health'!D8/'[1]4  Health'!D20*100</f>
        <v>6.7180903495412974</v>
      </c>
      <c r="E8" s="20"/>
      <c r="I8" s="16"/>
      <c r="J8" s="16" t="str">
        <f t="shared" si="0"/>
        <v>LOW</v>
      </c>
    </row>
    <row r="9" spans="1:11" s="15" customFormat="1" ht="44.25" customHeight="1" x14ac:dyDescent="0.2">
      <c r="A9" s="24" t="s">
        <v>12</v>
      </c>
      <c r="B9" s="22">
        <v>29</v>
      </c>
      <c r="C9" s="25">
        <f>'[1]7  2013'!G17/1000000</f>
        <v>0.85053530899525032</v>
      </c>
      <c r="D9" s="25">
        <f>'[1]8  2014'!G17/1000000</f>
        <v>17.709685437353961</v>
      </c>
      <c r="E9" s="20"/>
      <c r="I9" s="16"/>
      <c r="J9" s="16" t="str">
        <f t="shared" si="0"/>
        <v>LOW</v>
      </c>
    </row>
    <row r="10" spans="1:11" s="15" customFormat="1" ht="44.25" customHeight="1" x14ac:dyDescent="0.2">
      <c r="A10" s="24" t="s">
        <v>13</v>
      </c>
      <c r="B10" s="22">
        <v>10</v>
      </c>
      <c r="C10" s="25">
        <f>'[1]4  Health'!C7/'[1]4  Health'!C20*100</f>
        <v>12.618740763746564</v>
      </c>
      <c r="D10" s="25">
        <f>'[1]4  Health'!D7/'[1]4  Health'!D20*100</f>
        <v>10.561237214952451</v>
      </c>
      <c r="E10" s="20"/>
      <c r="I10" s="16"/>
      <c r="J10" s="16" t="str">
        <f t="shared" si="0"/>
        <v>HIGH</v>
      </c>
    </row>
    <row r="11" spans="1:11" s="15" customFormat="1" ht="44.25" customHeight="1" x14ac:dyDescent="0.2">
      <c r="A11" s="24" t="s">
        <v>14</v>
      </c>
      <c r="B11" s="22">
        <v>10</v>
      </c>
      <c r="C11" s="25">
        <f>SUM('[1]7  2013'!C17:F17)/1000000</f>
        <v>17.090287291224133</v>
      </c>
      <c r="D11" s="25">
        <f>SUM('[1]8  2014'!C17:F17)/1000000</f>
        <v>21.564239788373452</v>
      </c>
      <c r="E11" s="20"/>
      <c r="I11" s="16"/>
      <c r="J11" s="16" t="str">
        <f t="shared" si="0"/>
        <v>HIGH</v>
      </c>
    </row>
    <row r="12" spans="1:11" s="15" customFormat="1" ht="44.25" customHeight="1" thickBot="1" x14ac:dyDescent="0.25">
      <c r="A12" s="26" t="s">
        <v>15</v>
      </c>
      <c r="B12" s="27">
        <v>19</v>
      </c>
      <c r="C12" s="28">
        <f>'[1]5  Distribution'!C10</f>
        <v>11.371176156920596</v>
      </c>
      <c r="D12" s="28">
        <f>'[1]5  Distribution'!D10</f>
        <v>14.228576700771994</v>
      </c>
      <c r="E12" s="29"/>
      <c r="I12" s="16"/>
      <c r="J12" s="16" t="str">
        <f t="shared" si="0"/>
        <v>LOW</v>
      </c>
    </row>
    <row r="13" spans="1:11" ht="13.5" thickTop="1" x14ac:dyDescent="0.2">
      <c r="A13" s="30" t="s">
        <v>16</v>
      </c>
      <c r="I13" s="8"/>
      <c r="J13" s="8"/>
    </row>
    <row r="14" spans="1:11" x14ac:dyDescent="0.2">
      <c r="A14" s="30"/>
      <c r="B14" s="31"/>
      <c r="C14" s="31"/>
      <c r="D14" s="31"/>
      <c r="I14" s="8"/>
      <c r="J14" s="8"/>
    </row>
    <row r="15" spans="1:11" x14ac:dyDescent="0.2">
      <c r="A15" s="30"/>
      <c r="I15" s="8"/>
      <c r="J15" s="8"/>
    </row>
    <row r="16" spans="1:11" x14ac:dyDescent="0.2">
      <c r="A16" s="8"/>
      <c r="B16" s="8"/>
      <c r="C16" s="8"/>
      <c r="D16" s="8"/>
      <c r="E16" s="8"/>
      <c r="F16" s="8"/>
      <c r="I16" s="8"/>
      <c r="J16" s="8"/>
    </row>
    <row r="17" spans="1:7" x14ac:dyDescent="0.2">
      <c r="A17" s="8"/>
      <c r="B17" s="8"/>
      <c r="C17" s="8"/>
      <c r="D17" s="8"/>
      <c r="E17" s="8"/>
      <c r="F17" s="8"/>
    </row>
    <row r="18" spans="1:7" x14ac:dyDescent="0.2">
      <c r="A18" s="8"/>
      <c r="B18" s="8"/>
      <c r="C18" s="32">
        <v>1822119.2379999999</v>
      </c>
      <c r="D18" s="32">
        <v>2096776.3330000001</v>
      </c>
      <c r="E18" s="33"/>
      <c r="F18" s="8"/>
      <c r="G18" s="34"/>
    </row>
    <row r="19" spans="1:7" ht="25.5" x14ac:dyDescent="0.2">
      <c r="A19" s="35" t="s">
        <v>17</v>
      </c>
      <c r="B19" s="8"/>
      <c r="C19" s="36">
        <v>1823885823</v>
      </c>
      <c r="D19" s="36">
        <v>2022266333</v>
      </c>
      <c r="E19" s="37">
        <f>D17/D19</f>
        <v>0</v>
      </c>
      <c r="F19" s="8"/>
      <c r="G19" s="34"/>
    </row>
    <row r="20" spans="1:7" x14ac:dyDescent="0.2">
      <c r="A20" s="8"/>
      <c r="B20" s="8"/>
      <c r="C20" s="32"/>
      <c r="D20" s="8"/>
      <c r="E20" s="8"/>
      <c r="F20" s="8"/>
    </row>
    <row r="21" spans="1:7" x14ac:dyDescent="0.2">
      <c r="A21" s="8"/>
      <c r="B21" s="8"/>
      <c r="C21" s="8"/>
      <c r="D21" s="8"/>
      <c r="E21" s="8"/>
      <c r="F21" s="8"/>
    </row>
    <row r="22" spans="1:7" x14ac:dyDescent="0.2">
      <c r="A22" s="8"/>
      <c r="B22" s="8"/>
      <c r="C22" s="8"/>
      <c r="D22" s="8"/>
      <c r="E22" s="8"/>
      <c r="F22" s="8"/>
    </row>
  </sheetData>
  <mergeCells count="5">
    <mergeCell ref="A3:A4"/>
    <mergeCell ref="B3:B4"/>
    <mergeCell ref="C3:C4"/>
    <mergeCell ref="D3:D4"/>
    <mergeCell ref="E3:E4"/>
  </mergeCells>
  <printOptions horizontalCentered="1"/>
  <pageMargins left="0.75" right="0.25" top="1" bottom="1" header="0.5" footer="0.5"/>
  <pageSetup paperSize="9" scale="91" orientation="portrait" r:id="rId1"/>
  <headerFooter alignWithMargins="0"/>
  <colBreaks count="1" manualBreakCount="1">
    <brk id="6" max="15" man="1"/>
  </colBreaks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>
              <from>
                <xdr:col>4</xdr:col>
                <xdr:colOff>257175</xdr:colOff>
                <xdr:row>4</xdr:row>
                <xdr:rowOff>38100</xdr:rowOff>
              </from>
              <to>
                <xdr:col>4</xdr:col>
                <xdr:colOff>838200</xdr:colOff>
                <xdr:row>4</xdr:row>
                <xdr:rowOff>447675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aint.Picture" shapeId="1026" r:id="rId6">
          <objectPr defaultSize="0" autoPict="0" r:id="rId7">
            <anchor moveWithCells="1">
              <from>
                <xdr:col>4</xdr:col>
                <xdr:colOff>295275</xdr:colOff>
                <xdr:row>8</xdr:row>
                <xdr:rowOff>57150</xdr:rowOff>
              </from>
              <to>
                <xdr:col>4</xdr:col>
                <xdr:colOff>790575</xdr:colOff>
                <xdr:row>8</xdr:row>
                <xdr:rowOff>476250</xdr:rowOff>
              </to>
            </anchor>
          </objectPr>
        </oleObject>
      </mc:Choice>
      <mc:Fallback>
        <oleObject progId="Paint.Picture" shapeId="1026" r:id="rId6"/>
      </mc:Fallback>
    </mc:AlternateContent>
    <mc:AlternateContent xmlns:mc="http://schemas.openxmlformats.org/markup-compatibility/2006">
      <mc:Choice Requires="x14">
        <oleObject progId="PBrush" shapeId="1027" r:id="rId8">
          <objectPr defaultSize="0" autoPict="0" r:id="rId5">
            <anchor moveWithCells="1">
              <from>
                <xdr:col>4</xdr:col>
                <xdr:colOff>219075</xdr:colOff>
                <xdr:row>10</xdr:row>
                <xdr:rowOff>76200</xdr:rowOff>
              </from>
              <to>
                <xdr:col>4</xdr:col>
                <xdr:colOff>800100</xdr:colOff>
                <xdr:row>10</xdr:row>
                <xdr:rowOff>485775</xdr:rowOff>
              </to>
            </anchor>
          </objectPr>
        </oleObject>
      </mc:Choice>
      <mc:Fallback>
        <oleObject progId="PBrush" shapeId="1027" r:id="rId8"/>
      </mc:Fallback>
    </mc:AlternateContent>
    <mc:AlternateContent xmlns:mc="http://schemas.openxmlformats.org/markup-compatibility/2006">
      <mc:Choice Requires="x14">
        <oleObject progId="Paint.Picture" shapeId="1028" r:id="rId9">
          <objectPr defaultSize="0" autoPict="0" r:id="rId7">
            <anchor moveWithCells="1">
              <from>
                <xdr:col>4</xdr:col>
                <xdr:colOff>266700</xdr:colOff>
                <xdr:row>11</xdr:row>
                <xdr:rowOff>57150</xdr:rowOff>
              </from>
              <to>
                <xdr:col>4</xdr:col>
                <xdr:colOff>762000</xdr:colOff>
                <xdr:row>11</xdr:row>
                <xdr:rowOff>476250</xdr:rowOff>
              </to>
            </anchor>
          </objectPr>
        </oleObject>
      </mc:Choice>
      <mc:Fallback>
        <oleObject progId="Paint.Picture" shapeId="1028" r:id="rId9"/>
      </mc:Fallback>
    </mc:AlternateContent>
    <mc:AlternateContent xmlns:mc="http://schemas.openxmlformats.org/markup-compatibility/2006">
      <mc:Choice Requires="x14">
        <oleObject progId="Paint.Picture" shapeId="1029" r:id="rId10">
          <objectPr defaultSize="0" autoPict="0" r:id="rId7">
            <anchor moveWithCells="1">
              <from>
                <xdr:col>4</xdr:col>
                <xdr:colOff>304800</xdr:colOff>
                <xdr:row>5</xdr:row>
                <xdr:rowOff>57150</xdr:rowOff>
              </from>
              <to>
                <xdr:col>4</xdr:col>
                <xdr:colOff>800100</xdr:colOff>
                <xdr:row>5</xdr:row>
                <xdr:rowOff>476250</xdr:rowOff>
              </to>
            </anchor>
          </objectPr>
        </oleObject>
      </mc:Choice>
      <mc:Fallback>
        <oleObject progId="Paint.Picture" shapeId="1029" r:id="rId10"/>
      </mc:Fallback>
    </mc:AlternateContent>
    <mc:AlternateContent xmlns:mc="http://schemas.openxmlformats.org/markup-compatibility/2006">
      <mc:Choice Requires="x14">
        <oleObject progId="Paint.Picture" shapeId="1030" r:id="rId11">
          <objectPr defaultSize="0" autoPict="0" r:id="rId7">
            <anchor moveWithCells="1">
              <from>
                <xdr:col>4</xdr:col>
                <xdr:colOff>285750</xdr:colOff>
                <xdr:row>7</xdr:row>
                <xdr:rowOff>76200</xdr:rowOff>
              </from>
              <to>
                <xdr:col>4</xdr:col>
                <xdr:colOff>781050</xdr:colOff>
                <xdr:row>7</xdr:row>
                <xdr:rowOff>485775</xdr:rowOff>
              </to>
            </anchor>
          </objectPr>
        </oleObject>
      </mc:Choice>
      <mc:Fallback>
        <oleObject progId="Paint.Picture" shapeId="1030" r:id="rId11"/>
      </mc:Fallback>
    </mc:AlternateContent>
    <mc:AlternateContent xmlns:mc="http://schemas.openxmlformats.org/markup-compatibility/2006">
      <mc:Choice Requires="x14">
        <oleObject progId="Paint.Picture" shapeId="1031" r:id="rId12">
          <objectPr defaultSize="0" autoPict="0" r:id="rId7">
            <anchor moveWithCells="1">
              <from>
                <xdr:col>4</xdr:col>
                <xdr:colOff>304800</xdr:colOff>
                <xdr:row>6</xdr:row>
                <xdr:rowOff>57150</xdr:rowOff>
              </from>
              <to>
                <xdr:col>4</xdr:col>
                <xdr:colOff>800100</xdr:colOff>
                <xdr:row>6</xdr:row>
                <xdr:rowOff>476250</xdr:rowOff>
              </to>
            </anchor>
          </objectPr>
        </oleObject>
      </mc:Choice>
      <mc:Fallback>
        <oleObject progId="Paint.Picture" shapeId="1031" r:id="rId12"/>
      </mc:Fallback>
    </mc:AlternateContent>
    <mc:AlternateContent xmlns:mc="http://schemas.openxmlformats.org/markup-compatibility/2006">
      <mc:Choice Requires="x14">
        <oleObject progId="PBrush" shapeId="1032" r:id="rId13">
          <objectPr defaultSize="0" autoPict="0" r:id="rId5">
            <anchor moveWithCells="1">
              <from>
                <xdr:col>4</xdr:col>
                <xdr:colOff>219075</xdr:colOff>
                <xdr:row>9</xdr:row>
                <xdr:rowOff>28575</xdr:rowOff>
              </from>
              <to>
                <xdr:col>4</xdr:col>
                <xdr:colOff>800100</xdr:colOff>
                <xdr:row>9</xdr:row>
                <xdr:rowOff>438150</xdr:rowOff>
              </to>
            </anchor>
          </objectPr>
        </oleObject>
      </mc:Choice>
      <mc:Fallback>
        <oleObject progId="PBrush" shapeId="1032" r:id="rId1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 NOH Targets</vt:lpstr>
      <vt:lpstr>'6 NOH Targets'!Print_Area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2016-10-27T07:45:06Z</dcterms:created>
  <dcterms:modified xsi:type="dcterms:W3CDTF">2016-10-27T07:45:47Z</dcterms:modified>
</cp:coreProperties>
</file>