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SAD\SAD\2022\6 Tourism\1 PTSA\3 2021 Estimates\2 Fnl_Ws\Final\For Web Uploading\"/>
    </mc:Choice>
  </mc:AlternateContent>
  <xr:revisionPtr revIDLastSave="0" documentId="13_ncr:1_{09A20E44-4948-4F71-B332-F3F466E87374}" xr6:coauthVersionLast="47" xr6:coauthVersionMax="47" xr10:uidLastSave="{00000000-0000-0000-0000-000000000000}"/>
  <bookViews>
    <workbookView xWindow="-120" yWindow="-120" windowWidth="29040" windowHeight="15840" xr2:uid="{5E2BD780-237F-4387-BAA8-D75D94A9120F}"/>
  </bookViews>
  <sheets>
    <sheet name="Table 5" sheetId="1" r:id="rId1"/>
  </sheets>
  <externalReferences>
    <externalReference r:id="rId2"/>
    <externalReference r:id="rId3"/>
    <externalReference r:id="rId4"/>
    <externalReference r:id="rId5"/>
    <externalReference r:id="rId6"/>
    <externalReference r:id="rId7"/>
  </externalReferences>
  <definedNames>
    <definedName name="CORA" localSheetId="0">[5]T8_10!#REF!</definedName>
    <definedName name="CORA">[5]T8_10!#REF!</definedName>
    <definedName name="derived">[5]T8_10!#REF!</definedName>
    <definedName name="PAGE1" localSheetId="0">[5]T8_10!#REF!</definedName>
    <definedName name="PAGE1">[5]T8_10!#REF!</definedName>
    <definedName name="PAGE2" localSheetId="0">[5]T8_10!#REF!</definedName>
    <definedName name="PAGE2">[5]T8_10!#REF!</definedName>
    <definedName name="_xlnm.Print_Area" localSheetId="0">'Table 5'!$A$1:$W$56</definedName>
    <definedName name="Print_Area_MI">[6]arrivals!$A$2:$F$115</definedName>
    <definedName name="u">[5]T8_10!#REF!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51" i="1" l="1"/>
  <c r="U51" i="1"/>
  <c r="P51" i="1"/>
  <c r="O51" i="1"/>
  <c r="J51" i="1"/>
  <c r="I51" i="1"/>
  <c r="D51" i="1"/>
  <c r="C51" i="1"/>
  <c r="V50" i="1"/>
  <c r="P50" i="1"/>
  <c r="O50" i="1"/>
  <c r="N50" i="1"/>
  <c r="M50" i="1"/>
  <c r="J50" i="1"/>
  <c r="D50" i="1"/>
  <c r="C50" i="1"/>
  <c r="B50" i="1"/>
  <c r="W49" i="1"/>
  <c r="O49" i="1"/>
  <c r="N49" i="1"/>
  <c r="M49" i="1"/>
  <c r="L49" i="1"/>
  <c r="K49" i="1"/>
  <c r="C49" i="1"/>
  <c r="B49" i="1"/>
  <c r="V48" i="1"/>
  <c r="U48" i="1"/>
  <c r="P48" i="1"/>
  <c r="O48" i="1"/>
  <c r="J48" i="1"/>
  <c r="I48" i="1"/>
  <c r="D48" i="1"/>
  <c r="C48" i="1"/>
  <c r="V47" i="1"/>
  <c r="U47" i="1"/>
  <c r="T47" i="1"/>
  <c r="S47" i="1"/>
  <c r="P47" i="1"/>
  <c r="O47" i="1"/>
  <c r="N47" i="1"/>
  <c r="M47" i="1"/>
  <c r="J47" i="1"/>
  <c r="I47" i="1"/>
  <c r="H47" i="1"/>
  <c r="G47" i="1"/>
  <c r="D47" i="1"/>
  <c r="C47" i="1"/>
  <c r="B47" i="1"/>
  <c r="A41" i="1"/>
  <c r="U37" i="1"/>
  <c r="W17" i="1" s="1"/>
  <c r="O37" i="1"/>
  <c r="I37" i="1"/>
  <c r="C37" i="1"/>
  <c r="V35" i="1"/>
  <c r="U35" i="1"/>
  <c r="T35" i="1"/>
  <c r="S35" i="1"/>
  <c r="R35" i="1"/>
  <c r="Q35" i="1"/>
  <c r="P35" i="1"/>
  <c r="O35" i="1"/>
  <c r="N35" i="1"/>
  <c r="M35" i="1"/>
  <c r="L35" i="1"/>
  <c r="K35" i="1"/>
  <c r="J35" i="1"/>
  <c r="I35" i="1"/>
  <c r="H35" i="1"/>
  <c r="G35" i="1"/>
  <c r="F35" i="1"/>
  <c r="E35" i="1"/>
  <c r="D35" i="1"/>
  <c r="C35" i="1"/>
  <c r="B35" i="1"/>
  <c r="V34" i="1"/>
  <c r="U34" i="1"/>
  <c r="T34" i="1"/>
  <c r="S34" i="1"/>
  <c r="R34" i="1"/>
  <c r="Q34" i="1"/>
  <c r="P34" i="1"/>
  <c r="O34" i="1"/>
  <c r="N34" i="1"/>
  <c r="M34" i="1"/>
  <c r="L34" i="1"/>
  <c r="K34" i="1"/>
  <c r="J34" i="1"/>
  <c r="I34" i="1"/>
  <c r="H34" i="1"/>
  <c r="G34" i="1"/>
  <c r="F34" i="1"/>
  <c r="E34" i="1"/>
  <c r="D34" i="1"/>
  <c r="C34" i="1"/>
  <c r="B34" i="1"/>
  <c r="V33" i="1"/>
  <c r="U33" i="1"/>
  <c r="T33" i="1"/>
  <c r="S33" i="1"/>
  <c r="R33" i="1"/>
  <c r="Q33" i="1"/>
  <c r="P33" i="1"/>
  <c r="O33" i="1"/>
  <c r="N33" i="1"/>
  <c r="M33" i="1"/>
  <c r="L33" i="1"/>
  <c r="K33" i="1"/>
  <c r="J33" i="1"/>
  <c r="I33" i="1"/>
  <c r="H33" i="1"/>
  <c r="G33" i="1"/>
  <c r="F33" i="1"/>
  <c r="E33" i="1"/>
  <c r="D33" i="1"/>
  <c r="C33" i="1"/>
  <c r="B33" i="1"/>
  <c r="V32" i="1"/>
  <c r="U32" i="1"/>
  <c r="T32" i="1"/>
  <c r="S32" i="1"/>
  <c r="R32" i="1"/>
  <c r="Q32" i="1"/>
  <c r="P32" i="1"/>
  <c r="O32" i="1"/>
  <c r="N32" i="1"/>
  <c r="M32" i="1"/>
  <c r="L32" i="1"/>
  <c r="K32" i="1"/>
  <c r="J32" i="1"/>
  <c r="I32" i="1"/>
  <c r="H32" i="1"/>
  <c r="G32" i="1"/>
  <c r="F32" i="1"/>
  <c r="E32" i="1"/>
  <c r="D32" i="1"/>
  <c r="C32" i="1"/>
  <c r="B32" i="1"/>
  <c r="V31" i="1"/>
  <c r="U31" i="1"/>
  <c r="T31" i="1"/>
  <c r="S31" i="1"/>
  <c r="R31" i="1"/>
  <c r="Q31" i="1"/>
  <c r="P31" i="1"/>
  <c r="O31" i="1"/>
  <c r="N31" i="1"/>
  <c r="M31" i="1"/>
  <c r="L31" i="1"/>
  <c r="K31" i="1"/>
  <c r="J31" i="1"/>
  <c r="I31" i="1"/>
  <c r="H31" i="1"/>
  <c r="G31" i="1"/>
  <c r="F31" i="1"/>
  <c r="E31" i="1"/>
  <c r="D31" i="1"/>
  <c r="C31" i="1"/>
  <c r="B31" i="1"/>
  <c r="V30" i="1"/>
  <c r="U30" i="1"/>
  <c r="T30" i="1"/>
  <c r="S30" i="1"/>
  <c r="R30" i="1"/>
  <c r="Q30" i="1"/>
  <c r="P30" i="1"/>
  <c r="O30" i="1"/>
  <c r="N30" i="1"/>
  <c r="M30" i="1"/>
  <c r="L30" i="1"/>
  <c r="K30" i="1"/>
  <c r="J30" i="1"/>
  <c r="I30" i="1"/>
  <c r="H30" i="1"/>
  <c r="G30" i="1"/>
  <c r="F30" i="1"/>
  <c r="E30" i="1"/>
  <c r="D30" i="1"/>
  <c r="C30" i="1"/>
  <c r="B30" i="1"/>
  <c r="V29" i="1"/>
  <c r="U29" i="1"/>
  <c r="T29" i="1"/>
  <c r="S29" i="1"/>
  <c r="R29" i="1"/>
  <c r="Q29" i="1"/>
  <c r="P29" i="1"/>
  <c r="O29" i="1"/>
  <c r="N29" i="1"/>
  <c r="M29" i="1"/>
  <c r="L29" i="1"/>
  <c r="K29" i="1"/>
  <c r="J29" i="1"/>
  <c r="I29" i="1"/>
  <c r="H29" i="1"/>
  <c r="G29" i="1"/>
  <c r="F29" i="1"/>
  <c r="E29" i="1"/>
  <c r="D29" i="1"/>
  <c r="C29" i="1"/>
  <c r="B29" i="1"/>
  <c r="A24" i="1"/>
  <c r="W20" i="1"/>
  <c r="W47" i="1" s="1"/>
  <c r="V20" i="1"/>
  <c r="V49" i="1" s="1"/>
  <c r="U20" i="1"/>
  <c r="U52" i="1" s="1"/>
  <c r="T20" i="1"/>
  <c r="S37" i="1" s="1"/>
  <c r="S20" i="1"/>
  <c r="S51" i="1" s="1"/>
  <c r="R20" i="1"/>
  <c r="R52" i="1" s="1"/>
  <c r="Q20" i="1"/>
  <c r="Q50" i="1" s="1"/>
  <c r="P20" i="1"/>
  <c r="P52" i="1" s="1"/>
  <c r="O20" i="1"/>
  <c r="N37" i="1" s="1"/>
  <c r="N20" i="1"/>
  <c r="N51" i="1" s="1"/>
  <c r="M20" i="1"/>
  <c r="M48" i="1" s="1"/>
  <c r="L20" i="1"/>
  <c r="L50" i="1" s="1"/>
  <c r="K20" i="1"/>
  <c r="K47" i="1" s="1"/>
  <c r="J20" i="1"/>
  <c r="J49" i="1" s="1"/>
  <c r="I20" i="1"/>
  <c r="I52" i="1" s="1"/>
  <c r="H20" i="1"/>
  <c r="G37" i="1" s="1"/>
  <c r="G20" i="1"/>
  <c r="G51" i="1" s="1"/>
  <c r="F20" i="1"/>
  <c r="F51" i="1" s="1"/>
  <c r="E20" i="1"/>
  <c r="E50" i="1" s="1"/>
  <c r="D20" i="1"/>
  <c r="D52" i="1" s="1"/>
  <c r="C20" i="1"/>
  <c r="B37" i="1" s="1"/>
  <c r="B20" i="1"/>
  <c r="B51" i="1" s="1"/>
  <c r="O18" i="1"/>
  <c r="P18" i="1" s="1"/>
  <c r="N18" i="1"/>
  <c r="N17" i="1"/>
  <c r="O17" i="1" s="1"/>
  <c r="P17" i="1" s="1"/>
  <c r="P37" i="1" l="1"/>
  <c r="E37" i="1"/>
  <c r="Q37" i="1"/>
  <c r="K48" i="1"/>
  <c r="F37" i="1"/>
  <c r="R37" i="1"/>
  <c r="T46" i="1"/>
  <c r="T54" i="1" s="1"/>
  <c r="L48" i="1"/>
  <c r="R51" i="1"/>
  <c r="H37" i="1"/>
  <c r="T37" i="1"/>
  <c r="J46" i="1"/>
  <c r="V46" i="1"/>
  <c r="V54" i="1" s="1"/>
  <c r="L47" i="1"/>
  <c r="B48" i="1"/>
  <c r="N48" i="1"/>
  <c r="D49" i="1"/>
  <c r="P49" i="1"/>
  <c r="F50" i="1"/>
  <c r="R50" i="1"/>
  <c r="H51" i="1"/>
  <c r="T51" i="1"/>
  <c r="J52" i="1"/>
  <c r="V52" i="1"/>
  <c r="W46" i="1"/>
  <c r="G50" i="1"/>
  <c r="J37" i="1"/>
  <c r="V37" i="1"/>
  <c r="F49" i="1"/>
  <c r="H50" i="1"/>
  <c r="L52" i="1"/>
  <c r="W18" i="1"/>
  <c r="K37" i="1"/>
  <c r="M46" i="1"/>
  <c r="Q48" i="1"/>
  <c r="S49" i="1"/>
  <c r="K51" i="1"/>
  <c r="R48" i="1"/>
  <c r="K46" i="1"/>
  <c r="E49" i="1"/>
  <c r="Q49" i="1"/>
  <c r="S50" i="1"/>
  <c r="K52" i="1"/>
  <c r="W52" i="1"/>
  <c r="L46" i="1"/>
  <c r="R49" i="1"/>
  <c r="T50" i="1"/>
  <c r="E48" i="1"/>
  <c r="G49" i="1"/>
  <c r="I50" i="1"/>
  <c r="U50" i="1"/>
  <c r="W51" i="1"/>
  <c r="M52" i="1"/>
  <c r="L37" i="1"/>
  <c r="B46" i="1"/>
  <c r="B54" i="1" s="1"/>
  <c r="N46" i="1"/>
  <c r="F48" i="1"/>
  <c r="H49" i="1"/>
  <c r="T49" i="1"/>
  <c r="L51" i="1"/>
  <c r="B52" i="1"/>
  <c r="N52" i="1"/>
  <c r="M37" i="1"/>
  <c r="C46" i="1"/>
  <c r="C54" i="1" s="1"/>
  <c r="O46" i="1"/>
  <c r="O54" i="1" s="1"/>
  <c r="E47" i="1"/>
  <c r="Q47" i="1"/>
  <c r="G48" i="1"/>
  <c r="S48" i="1"/>
  <c r="I49" i="1"/>
  <c r="U49" i="1"/>
  <c r="K50" i="1"/>
  <c r="W50" i="1"/>
  <c r="M51" i="1"/>
  <c r="C52" i="1"/>
  <c r="O52" i="1"/>
  <c r="D46" i="1"/>
  <c r="D54" i="1" s="1"/>
  <c r="P46" i="1"/>
  <c r="P54" i="1" s="1"/>
  <c r="F47" i="1"/>
  <c r="R47" i="1"/>
  <c r="H48" i="1"/>
  <c r="T48" i="1"/>
  <c r="E52" i="1"/>
  <c r="Q52" i="1"/>
  <c r="E46" i="1"/>
  <c r="F52" i="1"/>
  <c r="Q46" i="1"/>
  <c r="D37" i="1"/>
  <c r="F46" i="1"/>
  <c r="R46" i="1"/>
  <c r="R54" i="1" s="1"/>
  <c r="G46" i="1"/>
  <c r="G54" i="1" s="1"/>
  <c r="S46" i="1"/>
  <c r="W48" i="1"/>
  <c r="E51" i="1"/>
  <c r="Q51" i="1"/>
  <c r="G52" i="1"/>
  <c r="S52" i="1"/>
  <c r="H46" i="1"/>
  <c r="H52" i="1"/>
  <c r="T52" i="1"/>
  <c r="I46" i="1"/>
  <c r="I54" i="1" s="1"/>
  <c r="U46" i="1"/>
  <c r="U54" i="1" s="1"/>
  <c r="Q54" i="1" l="1"/>
  <c r="K54" i="1"/>
  <c r="H54" i="1"/>
  <c r="E54" i="1"/>
  <c r="W54" i="1"/>
  <c r="J54" i="1"/>
  <c r="F54" i="1"/>
  <c r="M54" i="1"/>
  <c r="L54" i="1"/>
  <c r="S54" i="1"/>
  <c r="N54" i="1"/>
</calcChain>
</file>

<file path=xl/sharedStrings.xml><?xml version="1.0" encoding="utf-8"?>
<sst xmlns="http://schemas.openxmlformats.org/spreadsheetml/2006/main" count="67" uniqueCount="48">
  <si>
    <t>Table 5.1</t>
  </si>
  <si>
    <t>GROSS VALUE ADDED OF TOURISM INDUSTRIES (GVATI) AT CURRENT PRICES, 2000-2021</t>
  </si>
  <si>
    <t>Levels (in million PhP)</t>
  </si>
  <si>
    <t>INDUSTRY</t>
  </si>
  <si>
    <r>
      <t>2019</t>
    </r>
    <r>
      <rPr>
        <vertAlign val="superscript"/>
        <sz val="10"/>
        <rFont val="Arial"/>
        <family val="2"/>
      </rPr>
      <t>r</t>
    </r>
  </si>
  <si>
    <r>
      <t>2020</t>
    </r>
    <r>
      <rPr>
        <vertAlign val="superscript"/>
        <sz val="10"/>
        <rFont val="Arial"/>
        <family val="2"/>
      </rPr>
      <t>r</t>
    </r>
  </si>
  <si>
    <t>Tourism characteristic industries</t>
  </si>
  <si>
    <t>1-Accommodation services for visitors</t>
  </si>
  <si>
    <t>2-Food and beverage serving services</t>
  </si>
  <si>
    <t>3-Transport services</t>
  </si>
  <si>
    <t>Land</t>
  </si>
  <si>
    <t xml:space="preserve">Water </t>
  </si>
  <si>
    <t>Air</t>
  </si>
  <si>
    <t>4-Travel agencies and other reservation services</t>
  </si>
  <si>
    <t>5-Entertainment and recreation services</t>
  </si>
  <si>
    <t>6-Country-specific tourism characteristic services - shopping</t>
  </si>
  <si>
    <t>7-Miscellaneous</t>
  </si>
  <si>
    <t xml:space="preserve">          7.a-Financial and Insurance Activities</t>
  </si>
  <si>
    <t xml:space="preserve">          7.b-Health and Wellness</t>
  </si>
  <si>
    <t>TOTAL GROSS VALUE ADDED OF TOURISM INDUSTRIES</t>
  </si>
  <si>
    <r>
      <rPr>
        <i/>
        <vertAlign val="superscript"/>
        <sz val="10"/>
        <rFont val="Arial"/>
        <family val="2"/>
      </rPr>
      <t xml:space="preserve">r </t>
    </r>
    <r>
      <rPr>
        <i/>
        <sz val="10"/>
        <rFont val="Arial"/>
        <family val="2"/>
      </rPr>
      <t>- Revised</t>
    </r>
  </si>
  <si>
    <t>Table 5.2</t>
  </si>
  <si>
    <t>Growth rates (in percent)</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</si>
  <si>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</si>
  <si>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</si>
  <si>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</si>
  <si>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</si>
  <si>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</si>
  <si>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</si>
  <si>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</si>
  <si>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</si>
  <si>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</si>
  <si>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</si>
  <si>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</si>
  <si>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</si>
  <si>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</si>
  <si>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</si>
  <si>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</si>
  <si>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</si>
  <si>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</si>
  <si>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</si>
  <si>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</si>
  <si>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</si>
  <si>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</si>
  <si>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Table 5.3</t>
  </si>
  <si>
    <t>Percent share to total (in percent)</t>
  </si>
  <si>
    <t>1-Accommodation Services for visitors</t>
  </si>
  <si>
    <t>Note:  GVATI was derived based on Production Accounts of Tourism Industries and Other Industries and Total Domestic Supply and Internal Tourism Consumption which were computed using the data from the Supply and Use Table and the National Accounts of the Philippine Statistics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</si>
</sst>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_(* #,##0.0_);_(* \(#,##0.0\);_(* &quot;-&quot;??_);_(@_)"/>
    <numFmt numFmtId="167" formatCode="0.0"/>
  </numFmts>
  <fonts count="5" x14ac:knownFonts="1">
    <font>
      <sz val="10"/>
      <name val="Arial"/>
      <family val="2"/>
    </font>
    <font>
      <sz val="10"/>
      <name val="Arial"/>
      <family val="2"/>
    </font>
    <font>
      <vertAlign val="superscript"/>
      <sz val="10"/>
      <name val="Arial"/>
      <family val="2"/>
    </font>
    <font>
      <i/>
      <sz val="10"/>
      <name val="Arial"/>
      <family val="2"/>
    </font>
    <font>
      <i/>
      <vertAlign val="superscript"/>
      <sz val="10"/>
      <name val="Arial"/>
      <family val="2"/>
    </font>
  </fonts>
  <fills count="2">
    <fill>
      <patternFill patternType="none"/>
    </fill>
    <fill>
      <patternFill patternType="gray125"/>
    </fill>
  </fills>
  <borders count="2">
    <border>
      <left/>
      <right/>
      <top/>
      <bottom/>
      <diagonal/>
    </border>
    <border>
      <left/>
      <right/>
      <top style="dashed">
        <color auto="1"/>
      </top>
      <bottom style="dashed">
        <color auto="1"/>
      </bottom>
      <diagonal/>
    </border>
  </borders>
  <cellStyleXfs count="2">
    <xf numFmtId="0" fontId="0" fillId="0" borderId="0"/>
    <xf numFmtId="164" fontId="1" fillId="0" borderId="0" applyFont="0" applyFill="0" applyBorder="0" applyAlignment="0" applyProtection="0"/>
  </cellStyleXfs>
  <cellXfs count="42">
    <xf numFmtId="0" fontId="0" fillId="0" borderId="0" xfId="0"/>
    <xf numFmtId="0" fontId="0" fillId="0" borderId="0" xfId="0" applyAlignment="1">
      <alignment vertical="center"/>
    </xf>
    <xf numFmtId="0" fontId="0" fillId="0" borderId="0" xfId="0" applyAlignment="1" applyProtection="1">
      <alignment vertical="center"/>
      <protection locked="0"/>
    </xf>
    <xf numFmtId="3" fontId="0" fillId="0" borderId="0" xfId="0" applyNumberFormat="1"/>
    <xf numFmtId="165" fontId="1" fillId="0" borderId="1" xfId="1" applyNumberFormat="1" applyFont="1" applyBorder="1" applyAlignment="1">
      <alignment horizontal="center" vertical="center"/>
    </xf>
    <xf numFmtId="0" fontId="0" fillId="0" borderId="1" xfId="0" quotePrefix="1" applyBorder="1" applyAlignment="1">
      <alignment horizontal="center" vertical="center" wrapText="1"/>
    </xf>
    <xf numFmtId="0" fontId="0" fillId="0" borderId="1" xfId="0" quotePrefix="1" applyBorder="1" applyAlignment="1" applyProtection="1">
      <alignment horizontal="center" vertical="center"/>
      <protection locked="0"/>
    </xf>
    <xf numFmtId="0" fontId="0" fillId="0" borderId="0" xfId="0" applyAlignment="1">
      <alignment horizontal="center"/>
    </xf>
    <xf numFmtId="165" fontId="1" fillId="0" borderId="0" xfId="1" applyNumberFormat="1" applyFont="1" applyBorder="1" applyAlignment="1">
      <alignment horizontal="left" vertical="center"/>
    </xf>
    <xf numFmtId="0" fontId="0" fillId="0" borderId="0" xfId="0" applyProtection="1">
      <protection locked="0"/>
    </xf>
    <xf numFmtId="165" fontId="0" fillId="0" borderId="0" xfId="1" applyNumberFormat="1" applyFont="1" applyBorder="1"/>
    <xf numFmtId="165" fontId="0" fillId="0" borderId="0" xfId="0" applyNumberFormat="1" applyAlignment="1">
      <alignment vertical="center"/>
    </xf>
    <xf numFmtId="165" fontId="0" fillId="0" borderId="0" xfId="1" applyNumberFormat="1" applyFont="1" applyBorder="1" applyAlignment="1">
      <alignment horizontal="left" vertical="center" indent="2"/>
    </xf>
    <xf numFmtId="165" fontId="1" fillId="0" borderId="0" xfId="1" applyNumberFormat="1" applyFont="1" applyBorder="1" applyAlignment="1">
      <alignment vertical="center"/>
    </xf>
    <xf numFmtId="165" fontId="1" fillId="0" borderId="0" xfId="1" applyNumberFormat="1" applyFont="1" applyFill="1" applyBorder="1" applyAlignment="1">
      <alignment vertical="center"/>
    </xf>
    <xf numFmtId="165" fontId="1" fillId="0" borderId="0" xfId="1" applyNumberFormat="1" applyFont="1" applyBorder="1" applyProtection="1">
      <protection locked="0"/>
    </xf>
    <xf numFmtId="2" fontId="0" fillId="0" borderId="0" xfId="0" applyNumberFormat="1"/>
    <xf numFmtId="165" fontId="1" fillId="0" borderId="0" xfId="1" applyNumberFormat="1" applyFont="1" applyBorder="1" applyAlignment="1">
      <alignment horizontal="left" vertical="center" indent="5"/>
    </xf>
    <xf numFmtId="165" fontId="1" fillId="0" borderId="0" xfId="1" applyNumberFormat="1" applyFont="1" applyBorder="1" applyAlignment="1">
      <alignment horizontal="left" vertical="center" indent="2"/>
    </xf>
    <xf numFmtId="165" fontId="1" fillId="0" borderId="0" xfId="1" applyNumberFormat="1" applyFont="1" applyBorder="1" applyAlignment="1">
      <alignment horizontal="left" indent="1"/>
    </xf>
    <xf numFmtId="165" fontId="0" fillId="0" borderId="1" xfId="0" applyNumberFormat="1" applyBorder="1" applyAlignment="1">
      <alignment vertical="center"/>
    </xf>
    <xf numFmtId="165" fontId="0" fillId="0" borderId="1" xfId="0" applyNumberFormat="1" applyBorder="1" applyAlignment="1" applyProtection="1">
      <alignment vertical="center"/>
      <protection locked="0"/>
    </xf>
    <xf numFmtId="0" fontId="3" fillId="0" borderId="0" xfId="0" applyFont="1" applyAlignment="1">
      <alignment horizontal="left" vertical="center"/>
    </xf>
    <xf numFmtId="165" fontId="1" fillId="0" borderId="0" xfId="1" applyNumberFormat="1" applyFont="1" applyBorder="1" applyAlignment="1">
      <alignment horizontal="center" vertical="center"/>
    </xf>
    <xf numFmtId="165" fontId="0" fillId="0" borderId="0" xfId="1" applyNumberFormat="1" applyFont="1"/>
    <xf numFmtId="0" fontId="0" fillId="0" borderId="0" xfId="0" applyAlignment="1">
      <alignment horizontal="left"/>
    </xf>
    <xf numFmtId="0" fontId="0" fillId="0" borderId="1" xfId="0" quotePrefix="1" applyBorder="1" applyAlignment="1" applyProtection="1">
      <alignment horizontal="center" vertical="center" wrapText="1"/>
      <protection locked="0"/>
    </xf>
    <xf numFmtId="0" fontId="0" fillId="0" borderId="0" xfId="0" applyAlignment="1" applyProtection="1">
      <alignment horizontal="center"/>
      <protection locked="0"/>
    </xf>
    <xf numFmtId="165" fontId="1" fillId="0" borderId="0" xfId="1" applyNumberFormat="1" applyFont="1" applyBorder="1"/>
    <xf numFmtId="166" fontId="0" fillId="0" borderId="0" xfId="0" applyNumberFormat="1" applyAlignment="1">
      <alignment vertical="center"/>
    </xf>
    <xf numFmtId="167" fontId="0" fillId="0" borderId="0" xfId="0" applyNumberFormat="1" applyAlignment="1">
      <alignment vertical="center"/>
    </xf>
    <xf numFmtId="167" fontId="0" fillId="0" borderId="0" xfId="0" applyNumberFormat="1" applyAlignment="1" applyProtection="1">
      <alignment vertical="center"/>
      <protection locked="0"/>
    </xf>
    <xf numFmtId="167" fontId="0" fillId="0" borderId="0" xfId="0" applyNumberFormat="1"/>
    <xf numFmtId="167" fontId="0" fillId="0" borderId="0" xfId="0" applyNumberFormat="1" applyProtection="1">
      <protection locked="0"/>
    </xf>
    <xf numFmtId="167" fontId="0" fillId="0" borderId="1" xfId="0" applyNumberFormat="1" applyBorder="1" applyAlignment="1">
      <alignment vertical="center"/>
    </xf>
    <xf numFmtId="167" fontId="0" fillId="0" borderId="1" xfId="0" applyNumberFormat="1" applyBorder="1" applyAlignment="1" applyProtection="1">
      <alignment vertical="center"/>
      <protection locked="0"/>
    </xf>
    <xf numFmtId="166" fontId="0" fillId="0" borderId="0" xfId="0" applyNumberFormat="1" applyAlignment="1" applyProtection="1">
      <alignment vertical="center"/>
      <protection locked="0"/>
    </xf>
    <xf numFmtId="166" fontId="0" fillId="0" borderId="0" xfId="0" applyNumberFormat="1"/>
    <xf numFmtId="166" fontId="0" fillId="0" borderId="0" xfId="0" applyNumberFormat="1" applyProtection="1">
      <protection locked="0"/>
    </xf>
    <xf numFmtId="166" fontId="0" fillId="0" borderId="1" xfId="0" applyNumberFormat="1" applyBorder="1" applyAlignment="1">
      <alignment vertical="center"/>
    </xf>
    <xf numFmtId="166" fontId="0" fillId="0" borderId="1" xfId="0" applyNumberFormat="1" applyBorder="1" applyAlignment="1" applyProtection="1">
      <alignment vertical="center"/>
      <protection locked="0"/>
    </xf>
    <xf numFmtId="0" fontId="0" fillId="0" borderId="0" xfId="0"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s_statistics\EISAD\2012\Tourism\PTSA%20estimates\PTSA_Tita%20Andie\Table%206_andie.xls,june%20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Ns_statistics\EISAD\2013\Tourism\PTSA%20estimates\PTSA_Tita%20Andie\Table%206_andie.xls,june%202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s_statistics\EISAD\2014\Tourism\PTSA%20estimates\PTSA_Tita%20Andie\Table%206_andie.xls,june%20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s_statistics\EISAD\2011\Tourism\PTSA%20estimates\PTSA_Tita%20Andie\Table%206_andie.xls,june%202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sso_server\EISAD_Files\lea\PTSA\PSY%20chapter%20on%20touris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s_statistics\eisad\Documents%20and%20Settings\ra.clavido\Desktop\PTSA\Inbound\Inbound%20tourism%20expenditure%20(200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tor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8_1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rival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1C7C2-8A2E-44C9-BEA9-127D61D31F29}">
  <sheetPr>
    <pageSetUpPr fitToPage="1"/>
  </sheetPr>
  <dimension ref="A1:X56"/>
  <sheetViews>
    <sheetView showGridLines="0" tabSelected="1" zoomScaleNormal="100" zoomScaleSheetLayoutView="100" zoomScalePageLayoutView="85" workbookViewId="0">
      <pane xSplit="1" topLeftCell="D1" activePane="topRight" state="frozen"/>
      <selection activeCell="T4" sqref="T4"/>
      <selection pane="topRight" activeCell="U43" sqref="U43"/>
    </sheetView>
  </sheetViews>
  <sheetFormatPr defaultColWidth="8.85546875" defaultRowHeight="12.75" x14ac:dyDescent="0.2"/>
  <cols>
    <col min="1" max="1" width="53" customWidth="1"/>
    <col min="2" max="2" width="11.140625" customWidth="1"/>
    <col min="3" max="3" width="8.7109375" customWidth="1"/>
    <col min="4" max="23" width="10.42578125" customWidth="1"/>
  </cols>
  <sheetData>
    <row r="1" spans="1:24" x14ac:dyDescent="0.2">
      <c r="A1" s="1" t="s">
        <v>0</v>
      </c>
      <c r="B1" s="1"/>
      <c r="C1" s="1"/>
      <c r="D1" s="1"/>
      <c r="E1" s="1"/>
      <c r="F1" s="1"/>
      <c r="G1" s="1"/>
      <c r="H1" s="1"/>
      <c r="I1" s="1"/>
      <c r="J1" s="1"/>
      <c r="K1" s="1"/>
      <c r="L1" s="1"/>
      <c r="M1" s="1"/>
      <c r="N1" s="1"/>
      <c r="O1" s="1"/>
      <c r="P1" s="1"/>
      <c r="Q1" s="1"/>
      <c r="R1" s="1"/>
      <c r="S1" s="1"/>
      <c r="T1" s="1"/>
      <c r="U1" s="1"/>
      <c r="V1" s="1"/>
    </row>
    <row r="2" spans="1:24" x14ac:dyDescent="0.2">
      <c r="A2" s="2" t="s">
        <v>1</v>
      </c>
      <c r="B2" s="1"/>
      <c r="C2" s="1"/>
      <c r="D2" s="1"/>
      <c r="E2" s="1"/>
      <c r="F2" s="1"/>
      <c r="G2" s="1"/>
      <c r="H2" s="1"/>
      <c r="I2" s="1"/>
      <c r="J2" s="1"/>
      <c r="K2" s="1"/>
      <c r="L2" s="1"/>
      <c r="M2" s="1"/>
      <c r="N2" s="1"/>
      <c r="O2" s="1"/>
      <c r="P2" s="1"/>
      <c r="Q2" s="1"/>
      <c r="R2" s="1"/>
      <c r="S2" s="1"/>
      <c r="T2" s="1"/>
      <c r="U2" s="1"/>
    </row>
    <row r="3" spans="1:24" x14ac:dyDescent="0.2">
      <c r="A3" s="3" t="s">
        <v>2</v>
      </c>
      <c r="B3" s="1"/>
      <c r="C3" s="1"/>
      <c r="D3" s="1"/>
      <c r="E3" s="1"/>
      <c r="F3" s="1"/>
      <c r="G3" s="1"/>
      <c r="H3" s="1"/>
      <c r="I3" s="1"/>
      <c r="J3" s="1"/>
      <c r="K3" s="1"/>
      <c r="L3" s="1"/>
      <c r="M3" s="1"/>
    </row>
    <row r="4" spans="1:24" s="7" customFormat="1" ht="28.5" customHeight="1" x14ac:dyDescent="0.2">
      <c r="A4" s="4" t="s">
        <v>3</v>
      </c>
      <c r="B4" s="5">
        <v>2000</v>
      </c>
      <c r="C4" s="5">
        <v>2001</v>
      </c>
      <c r="D4" s="5">
        <v>2002</v>
      </c>
      <c r="E4" s="5">
        <v>2003</v>
      </c>
      <c r="F4" s="5">
        <v>2004</v>
      </c>
      <c r="G4" s="5">
        <v>2005</v>
      </c>
      <c r="H4" s="5">
        <v>2006</v>
      </c>
      <c r="I4" s="5">
        <v>2007</v>
      </c>
      <c r="J4" s="5">
        <v>2008</v>
      </c>
      <c r="K4" s="5">
        <v>2009</v>
      </c>
      <c r="L4" s="5">
        <v>2010</v>
      </c>
      <c r="M4" s="5">
        <v>2011</v>
      </c>
      <c r="N4" s="5">
        <v>2012</v>
      </c>
      <c r="O4" s="5">
        <v>2013</v>
      </c>
      <c r="P4" s="5">
        <v>2014</v>
      </c>
      <c r="Q4" s="5">
        <v>2015</v>
      </c>
      <c r="R4" s="5">
        <v>2016</v>
      </c>
      <c r="S4" s="5">
        <v>2017</v>
      </c>
      <c r="T4" s="5">
        <v>2018</v>
      </c>
      <c r="U4" s="6" t="s">
        <v>4</v>
      </c>
      <c r="V4" s="6" t="s">
        <v>5</v>
      </c>
      <c r="W4" s="6">
        <v>2021</v>
      </c>
    </row>
    <row r="5" spans="1:24" x14ac:dyDescent="0.2">
      <c r="A5" s="8"/>
      <c r="B5" s="8"/>
      <c r="U5" s="9"/>
      <c r="V5" s="9"/>
      <c r="W5" s="9"/>
    </row>
    <row r="6" spans="1:24" x14ac:dyDescent="0.2">
      <c r="A6" s="10" t="s">
        <v>6</v>
      </c>
      <c r="B6" s="11"/>
      <c r="C6" s="11"/>
      <c r="D6" s="11"/>
      <c r="E6" s="11"/>
      <c r="F6" s="11"/>
      <c r="G6" s="11"/>
      <c r="H6" s="11"/>
      <c r="I6" s="11"/>
      <c r="J6" s="11"/>
      <c r="K6" s="11"/>
      <c r="L6" s="11"/>
      <c r="M6" s="11"/>
      <c r="N6" s="11"/>
      <c r="O6" s="11"/>
      <c r="P6" s="11"/>
      <c r="Q6" s="11"/>
      <c r="R6" s="11"/>
      <c r="S6" s="11"/>
      <c r="T6" s="11"/>
      <c r="U6" s="9"/>
      <c r="V6" s="9"/>
      <c r="W6" s="9"/>
    </row>
    <row r="7" spans="1:24" x14ac:dyDescent="0.2">
      <c r="A7" s="12" t="s">
        <v>7</v>
      </c>
      <c r="B7" s="13">
        <v>45957.356425694648</v>
      </c>
      <c r="C7" s="13">
        <v>49973.00835121252</v>
      </c>
      <c r="D7" s="13">
        <v>50175.357337512534</v>
      </c>
      <c r="E7" s="13">
        <v>53042.900982151135</v>
      </c>
      <c r="F7" s="13">
        <v>62034.051271901255</v>
      </c>
      <c r="G7" s="13">
        <v>64665.078109062837</v>
      </c>
      <c r="H7" s="13">
        <v>68309.167422359198</v>
      </c>
      <c r="I7" s="13">
        <v>81965.583861315157</v>
      </c>
      <c r="J7" s="13">
        <v>71789.301161833457</v>
      </c>
      <c r="K7" s="13">
        <v>76826.223271765048</v>
      </c>
      <c r="L7" s="13">
        <v>93508.204391234642</v>
      </c>
      <c r="M7" s="13">
        <v>120214.79475724594</v>
      </c>
      <c r="N7" s="13">
        <v>144287.00721591042</v>
      </c>
      <c r="O7" s="13">
        <v>172443.33851190188</v>
      </c>
      <c r="P7" s="13">
        <v>217040.06408164173</v>
      </c>
      <c r="Q7" s="13">
        <v>268255.51387018809</v>
      </c>
      <c r="R7" s="13">
        <v>303031.53480075923</v>
      </c>
      <c r="S7" s="14">
        <v>373341.02267454553</v>
      </c>
      <c r="T7" s="14">
        <v>456220.12341429171</v>
      </c>
      <c r="U7" s="15">
        <v>531168.38519418635</v>
      </c>
      <c r="V7" s="15">
        <v>53685.522776176673</v>
      </c>
      <c r="W7" s="15">
        <v>48075.410718053121</v>
      </c>
      <c r="X7" s="16"/>
    </row>
    <row r="8" spans="1:24" x14ac:dyDescent="0.2">
      <c r="A8" s="12" t="s">
        <v>8</v>
      </c>
      <c r="B8" s="13">
        <v>37296.958852005737</v>
      </c>
      <c r="C8" s="13">
        <v>45493.071747379414</v>
      </c>
      <c r="D8" s="13">
        <v>51685.362849222351</v>
      </c>
      <c r="E8" s="13">
        <v>54014.277572064741</v>
      </c>
      <c r="F8" s="13">
        <v>68326.860412947484</v>
      </c>
      <c r="G8" s="13">
        <v>83669.013302460313</v>
      </c>
      <c r="H8" s="13">
        <v>93705.954941735792</v>
      </c>
      <c r="I8" s="13">
        <v>109753.18712413276</v>
      </c>
      <c r="J8" s="13">
        <v>134339.60288898915</v>
      </c>
      <c r="K8" s="13">
        <v>161873.71437115251</v>
      </c>
      <c r="L8" s="13">
        <v>203958.28568367334</v>
      </c>
      <c r="M8" s="13">
        <v>237715.61700918834</v>
      </c>
      <c r="N8" s="13">
        <v>284235.98535604263</v>
      </c>
      <c r="O8" s="13">
        <v>326036.45978198014</v>
      </c>
      <c r="P8" s="13">
        <v>387047.85476290877</v>
      </c>
      <c r="Q8" s="13">
        <v>425850.98999220354</v>
      </c>
      <c r="R8" s="13">
        <v>502805.15278577199</v>
      </c>
      <c r="S8" s="14">
        <v>592087.28623481689</v>
      </c>
      <c r="T8" s="14">
        <v>712456.05097797257</v>
      </c>
      <c r="U8" s="15">
        <v>826417.48191930191</v>
      </c>
      <c r="V8" s="15">
        <v>106167.44906058404</v>
      </c>
      <c r="W8" s="15">
        <v>107422.49837015165</v>
      </c>
      <c r="X8" s="16"/>
    </row>
    <row r="9" spans="1:24" x14ac:dyDescent="0.2">
      <c r="A9" s="12" t="s">
        <v>9</v>
      </c>
      <c r="B9" s="13">
        <v>83381.842892220957</v>
      </c>
      <c r="C9" s="13">
        <v>101517.28637323035</v>
      </c>
      <c r="D9" s="13">
        <v>111641.89328541679</v>
      </c>
      <c r="E9" s="13">
        <v>120951.61310073081</v>
      </c>
      <c r="F9" s="13">
        <v>150699.30845202963</v>
      </c>
      <c r="G9" s="13">
        <v>163651.53836675902</v>
      </c>
      <c r="H9" s="13">
        <v>177676.98192597742</v>
      </c>
      <c r="I9" s="13">
        <v>193866.65250483897</v>
      </c>
      <c r="J9" s="13">
        <v>211197.12711783164</v>
      </c>
      <c r="K9" s="13">
        <v>227576.4631191449</v>
      </c>
      <c r="L9" s="13">
        <v>258911.24124368353</v>
      </c>
      <c r="M9" s="13">
        <v>287038.70574072207</v>
      </c>
      <c r="N9" s="13">
        <v>317830.36998346209</v>
      </c>
      <c r="O9" s="13">
        <v>354153.45350524847</v>
      </c>
      <c r="P9" s="13">
        <v>389843.1339167633</v>
      </c>
      <c r="Q9" s="13">
        <v>435585.5469815337</v>
      </c>
      <c r="R9" s="13">
        <v>476806.12995668332</v>
      </c>
      <c r="S9" s="14">
        <v>513349.13130134635</v>
      </c>
      <c r="T9" s="14">
        <v>550780.34934515751</v>
      </c>
      <c r="U9" s="15">
        <v>555807.98928620806</v>
      </c>
      <c r="V9" s="15">
        <v>359134.15909463738</v>
      </c>
      <c r="W9" s="15">
        <v>393260.71886294731</v>
      </c>
      <c r="X9" s="16"/>
    </row>
    <row r="10" spans="1:24" ht="12.75" hidden="1" customHeight="1" x14ac:dyDescent="0.2">
      <c r="A10" s="17" t="s">
        <v>10</v>
      </c>
      <c r="B10" s="13"/>
      <c r="C10" s="13"/>
      <c r="D10" s="13"/>
      <c r="E10" s="13"/>
      <c r="F10" s="13"/>
      <c r="G10" s="13"/>
      <c r="H10" s="13"/>
      <c r="I10" s="13"/>
      <c r="J10" s="13"/>
      <c r="K10" s="13"/>
      <c r="L10" s="13"/>
      <c r="M10" s="13"/>
      <c r="N10" s="13"/>
      <c r="O10" s="13"/>
      <c r="P10" s="13"/>
      <c r="Q10" s="13"/>
      <c r="R10" s="13"/>
      <c r="S10" s="14"/>
      <c r="T10" s="14"/>
      <c r="U10" s="15"/>
      <c r="V10" s="15"/>
      <c r="W10" s="15"/>
      <c r="X10" s="16"/>
    </row>
    <row r="11" spans="1:24" ht="12.75" hidden="1" customHeight="1" x14ac:dyDescent="0.2">
      <c r="A11" s="17" t="s">
        <v>11</v>
      </c>
      <c r="B11" s="13"/>
      <c r="C11" s="13"/>
      <c r="D11" s="13"/>
      <c r="E11" s="13"/>
      <c r="F11" s="13"/>
      <c r="G11" s="13"/>
      <c r="H11" s="13"/>
      <c r="I11" s="13"/>
      <c r="J11" s="13"/>
      <c r="K11" s="13"/>
      <c r="L11" s="13"/>
      <c r="M11" s="13"/>
      <c r="N11" s="13"/>
      <c r="O11" s="13"/>
      <c r="P11" s="13"/>
      <c r="Q11" s="13"/>
      <c r="R11" s="13"/>
      <c r="S11" s="14"/>
      <c r="T11" s="14"/>
      <c r="U11" s="15"/>
      <c r="V11" s="15"/>
      <c r="W11" s="15"/>
      <c r="X11" s="16"/>
    </row>
    <row r="12" spans="1:24" ht="12.75" hidden="1" customHeight="1" x14ac:dyDescent="0.2">
      <c r="A12" s="17" t="s">
        <v>12</v>
      </c>
      <c r="B12" s="13"/>
      <c r="C12" s="13"/>
      <c r="D12" s="13"/>
      <c r="E12" s="13"/>
      <c r="F12" s="13"/>
      <c r="G12" s="13"/>
      <c r="H12" s="13"/>
      <c r="I12" s="13"/>
      <c r="J12" s="13"/>
      <c r="K12" s="13"/>
      <c r="L12" s="13"/>
      <c r="M12" s="13"/>
      <c r="N12" s="13"/>
      <c r="O12" s="13"/>
      <c r="P12" s="13"/>
      <c r="Q12" s="13"/>
      <c r="R12" s="13"/>
      <c r="S12" s="14"/>
      <c r="T12" s="14"/>
      <c r="U12" s="15"/>
      <c r="V12" s="15"/>
      <c r="W12" s="15"/>
      <c r="X12" s="16"/>
    </row>
    <row r="13" spans="1:24" x14ac:dyDescent="0.2">
      <c r="A13" s="18" t="s">
        <v>13</v>
      </c>
      <c r="B13" s="13">
        <v>12568.992858872889</v>
      </c>
      <c r="C13" s="13">
        <v>13564.738505581381</v>
      </c>
      <c r="D13" s="13">
        <v>15288.621670457042</v>
      </c>
      <c r="E13" s="13">
        <v>17237.850737754594</v>
      </c>
      <c r="F13" s="13">
        <v>19049.404051096157</v>
      </c>
      <c r="G13" s="13">
        <v>23990.985147640902</v>
      </c>
      <c r="H13" s="13">
        <v>27015.650640289819</v>
      </c>
      <c r="I13" s="13">
        <v>33041.180364598411</v>
      </c>
      <c r="J13" s="13">
        <v>36042.995322526447</v>
      </c>
      <c r="K13" s="13">
        <v>35535.711756316909</v>
      </c>
      <c r="L13" s="13">
        <v>39498.423661245135</v>
      </c>
      <c r="M13" s="13">
        <v>47472.928874341014</v>
      </c>
      <c r="N13" s="13">
        <v>53249.547552735152</v>
      </c>
      <c r="O13" s="13">
        <v>59682.382539131919</v>
      </c>
      <c r="P13" s="13">
        <v>74043.685071073793</v>
      </c>
      <c r="Q13" s="13">
        <v>93958.235597095685</v>
      </c>
      <c r="R13" s="13">
        <v>109908.42601094955</v>
      </c>
      <c r="S13" s="14">
        <v>137104.69873219103</v>
      </c>
      <c r="T13" s="14">
        <v>167058.47903998892</v>
      </c>
      <c r="U13" s="15">
        <v>186985.94046716136</v>
      </c>
      <c r="V13" s="15">
        <v>33623.018257138225</v>
      </c>
      <c r="W13" s="15">
        <v>45734.75555426786</v>
      </c>
      <c r="X13" s="16"/>
    </row>
    <row r="14" spans="1:24" x14ac:dyDescent="0.2">
      <c r="A14" s="18" t="s">
        <v>14</v>
      </c>
      <c r="B14" s="13">
        <v>12613.358132665518</v>
      </c>
      <c r="C14" s="13">
        <v>14297.264297773036</v>
      </c>
      <c r="D14" s="13">
        <v>16283.453031547308</v>
      </c>
      <c r="E14" s="13">
        <v>17696.63223009216</v>
      </c>
      <c r="F14" s="13">
        <v>24298.410736263446</v>
      </c>
      <c r="G14" s="13">
        <v>58958.20073952392</v>
      </c>
      <c r="H14" s="13">
        <v>66768.34637544422</v>
      </c>
      <c r="I14" s="13">
        <v>76295.993573795859</v>
      </c>
      <c r="J14" s="13">
        <v>86005.863202770473</v>
      </c>
      <c r="K14" s="13">
        <v>101016.42591332663</v>
      </c>
      <c r="L14" s="13">
        <v>136666.19715803151</v>
      </c>
      <c r="M14" s="13">
        <v>149356.3888566019</v>
      </c>
      <c r="N14" s="13">
        <v>181070.07299770953</v>
      </c>
      <c r="O14" s="13">
        <v>199129.73502954119</v>
      </c>
      <c r="P14" s="13">
        <v>200119.33476209996</v>
      </c>
      <c r="Q14" s="13">
        <v>227854.24738464566</v>
      </c>
      <c r="R14" s="13">
        <v>242556.4458211759</v>
      </c>
      <c r="S14" s="14">
        <v>247778.75918875236</v>
      </c>
      <c r="T14" s="14">
        <v>258814.87253974672</v>
      </c>
      <c r="U14" s="15">
        <v>288280.81713077659</v>
      </c>
      <c r="V14" s="15">
        <v>146775.79935263869</v>
      </c>
      <c r="W14" s="15">
        <v>156625.27793907956</v>
      </c>
      <c r="X14" s="16"/>
    </row>
    <row r="15" spans="1:24" x14ac:dyDescent="0.2">
      <c r="A15" s="12" t="s">
        <v>15</v>
      </c>
      <c r="B15" s="13">
        <v>53465.25413742059</v>
      </c>
      <c r="C15" s="13">
        <v>59866.873321197796</v>
      </c>
      <c r="D15" s="13">
        <v>65477.93193259211</v>
      </c>
      <c r="E15" s="13">
        <v>71962.453420773454</v>
      </c>
      <c r="F15" s="13">
        <v>79979.415864723938</v>
      </c>
      <c r="G15" s="13">
        <v>92462.055683893952</v>
      </c>
      <c r="H15" s="13">
        <v>104628.76498792648</v>
      </c>
      <c r="I15" s="13">
        <v>116962.90866443762</v>
      </c>
      <c r="J15" s="13">
        <v>130730.37778342965</v>
      </c>
      <c r="K15" s="13">
        <v>142075.09969304941</v>
      </c>
      <c r="L15" s="13">
        <v>170837.57144276099</v>
      </c>
      <c r="M15" s="13">
        <v>188001.14106318884</v>
      </c>
      <c r="N15" s="13">
        <v>210883.00320501404</v>
      </c>
      <c r="O15" s="13">
        <v>238579.57217585173</v>
      </c>
      <c r="P15" s="13">
        <v>260052.22845583141</v>
      </c>
      <c r="Q15" s="13">
        <v>283104.60589814547</v>
      </c>
      <c r="R15" s="13">
        <v>313667.22665918584</v>
      </c>
      <c r="S15" s="14">
        <v>348270.51911530824</v>
      </c>
      <c r="T15" s="14">
        <v>407914.53327040531</v>
      </c>
      <c r="U15" s="15">
        <v>458594.07645800849</v>
      </c>
      <c r="V15" s="15">
        <v>103830.70075118376</v>
      </c>
      <c r="W15" s="15">
        <v>136027.7225357815</v>
      </c>
      <c r="X15" s="16"/>
    </row>
    <row r="16" spans="1:24" x14ac:dyDescent="0.2">
      <c r="A16" s="18" t="s">
        <v>16</v>
      </c>
      <c r="B16" s="13">
        <v>51019.274395294473</v>
      </c>
      <c r="C16" s="13">
        <v>55838.326692628718</v>
      </c>
      <c r="D16" s="13">
        <v>59210.920184914612</v>
      </c>
      <c r="E16" s="13">
        <v>63887.398252831015</v>
      </c>
      <c r="F16" s="13">
        <v>71197.362422310965</v>
      </c>
      <c r="G16" s="13">
        <v>83309.904580921735</v>
      </c>
      <c r="H16" s="13">
        <v>97497.415513317173</v>
      </c>
      <c r="I16" s="13">
        <v>104759.04765594148</v>
      </c>
      <c r="J16" s="13">
        <v>113307.16531308505</v>
      </c>
      <c r="K16" s="13">
        <v>123334.63152702055</v>
      </c>
      <c r="L16" s="13">
        <v>141717.06776790912</v>
      </c>
      <c r="M16" s="13">
        <v>159931.94166574653</v>
      </c>
      <c r="N16" s="13">
        <v>186202.76839135936</v>
      </c>
      <c r="O16" s="13">
        <v>234560.04984651844</v>
      </c>
      <c r="P16" s="13">
        <v>264617.10684006504</v>
      </c>
      <c r="Q16" s="13">
        <v>276732.97424845549</v>
      </c>
      <c r="R16" s="13">
        <v>302639.23940303625</v>
      </c>
      <c r="S16" s="14">
        <v>335687.6378655266</v>
      </c>
      <c r="T16" s="14">
        <v>381016.62310676603</v>
      </c>
      <c r="U16" s="15">
        <v>424331.4266613269</v>
      </c>
      <c r="V16" s="15">
        <v>118155.47728310453</v>
      </c>
      <c r="W16" s="15">
        <v>152331.62943794212</v>
      </c>
    </row>
    <row r="17" spans="1:23" ht="12.75" hidden="1" customHeight="1" x14ac:dyDescent="0.2">
      <c r="A17" s="19" t="s">
        <v>17</v>
      </c>
      <c r="B17" s="13"/>
      <c r="C17" s="13"/>
      <c r="D17" s="13"/>
      <c r="E17" s="13"/>
      <c r="F17" s="13"/>
      <c r="G17" s="13"/>
      <c r="H17" s="13"/>
      <c r="I17" s="13"/>
      <c r="J17" s="13"/>
      <c r="K17" s="13"/>
      <c r="L17" s="13"/>
      <c r="M17" s="13"/>
      <c r="N17" s="13" t="e">
        <f>#REF!*[1]Indicators!N59</f>
        <v>#REF!</v>
      </c>
      <c r="O17" s="13" t="e">
        <f>N17*[2]Indicators!O59</f>
        <v>#REF!</v>
      </c>
      <c r="P17" s="13" t="e">
        <f>O17*[3]Indicators!P59</f>
        <v>#REF!</v>
      </c>
      <c r="Q17" s="13"/>
      <c r="R17" s="13"/>
      <c r="S17" s="13"/>
      <c r="T17" s="13"/>
      <c r="U17" s="9"/>
      <c r="V17" s="9"/>
      <c r="W17" s="9">
        <f t="shared" ref="W17:W18" si="0">V17/$V$20*$U$37</f>
        <v>0</v>
      </c>
    </row>
    <row r="18" spans="1:23" ht="12.75" hidden="1" customHeight="1" x14ac:dyDescent="0.2">
      <c r="A18" s="19" t="s">
        <v>18</v>
      </c>
      <c r="B18" s="13"/>
      <c r="C18" s="13"/>
      <c r="D18" s="13"/>
      <c r="E18" s="13"/>
      <c r="F18" s="13"/>
      <c r="G18" s="13"/>
      <c r="H18" s="13"/>
      <c r="I18" s="13"/>
      <c r="J18" s="13"/>
      <c r="K18" s="13"/>
      <c r="L18" s="13"/>
      <c r="M18" s="13"/>
      <c r="N18" s="13" t="e">
        <f>#REF!*[4]Indicators!N72</f>
        <v>#REF!</v>
      </c>
      <c r="O18" s="13" t="e">
        <f>N18*[4]Indicators!O72</f>
        <v>#REF!</v>
      </c>
      <c r="P18" s="13" t="e">
        <f>O18*[4]Indicators!P72</f>
        <v>#REF!</v>
      </c>
      <c r="Q18" s="13"/>
      <c r="R18" s="13"/>
      <c r="S18" s="13"/>
      <c r="T18" s="13"/>
      <c r="U18" s="9"/>
      <c r="V18" s="9"/>
      <c r="W18" s="9">
        <f t="shared" si="0"/>
        <v>0</v>
      </c>
    </row>
    <row r="19" spans="1:23" x14ac:dyDescent="0.2">
      <c r="A19" s="13"/>
      <c r="B19" s="13"/>
      <c r="C19" s="13"/>
      <c r="D19" s="13"/>
      <c r="E19" s="13"/>
      <c r="F19" s="13"/>
      <c r="G19" s="13"/>
      <c r="H19" s="13"/>
      <c r="I19" s="13"/>
      <c r="J19" s="13"/>
      <c r="K19" s="13"/>
      <c r="L19" s="13"/>
      <c r="M19" s="13"/>
      <c r="N19" s="13"/>
      <c r="O19" s="13"/>
      <c r="P19" s="13"/>
      <c r="Q19" s="13"/>
      <c r="R19" s="13"/>
      <c r="S19" s="13"/>
      <c r="T19" s="13"/>
      <c r="U19" s="9"/>
      <c r="V19" s="9"/>
      <c r="W19" s="9"/>
    </row>
    <row r="20" spans="1:23" x14ac:dyDescent="0.2">
      <c r="A20" s="4" t="s">
        <v>19</v>
      </c>
      <c r="B20" s="20">
        <f t="shared" ref="B20:T20" si="1">SUM(B7:B16)</f>
        <v>296303.0376941748</v>
      </c>
      <c r="C20" s="20">
        <f t="shared" si="1"/>
        <v>340550.56928900327</v>
      </c>
      <c r="D20" s="20">
        <f t="shared" si="1"/>
        <v>369763.54029166274</v>
      </c>
      <c r="E20" s="20">
        <f t="shared" si="1"/>
        <v>398793.12629639788</v>
      </c>
      <c r="F20" s="20">
        <f t="shared" si="1"/>
        <v>475584.81321127294</v>
      </c>
      <c r="G20" s="20">
        <f t="shared" si="1"/>
        <v>570706.77593026264</v>
      </c>
      <c r="H20" s="20">
        <f t="shared" si="1"/>
        <v>635602.28180705023</v>
      </c>
      <c r="I20" s="20">
        <f t="shared" si="1"/>
        <v>716644.55374906026</v>
      </c>
      <c r="J20" s="20">
        <f t="shared" si="1"/>
        <v>783412.43279046589</v>
      </c>
      <c r="K20" s="20">
        <f t="shared" si="1"/>
        <v>868238.26965177606</v>
      </c>
      <c r="L20" s="20">
        <f t="shared" si="1"/>
        <v>1045096.9913485383</v>
      </c>
      <c r="M20" s="20">
        <f t="shared" si="1"/>
        <v>1189731.5179670346</v>
      </c>
      <c r="N20" s="20">
        <f t="shared" si="1"/>
        <v>1377758.7547022332</v>
      </c>
      <c r="O20" s="20">
        <f t="shared" si="1"/>
        <v>1584584.9913901738</v>
      </c>
      <c r="P20" s="20">
        <f t="shared" si="1"/>
        <v>1792763.4078903839</v>
      </c>
      <c r="Q20" s="20">
        <f t="shared" si="1"/>
        <v>2011342.1139722676</v>
      </c>
      <c r="R20" s="20">
        <f t="shared" si="1"/>
        <v>2251414.1554375621</v>
      </c>
      <c r="S20" s="20">
        <f t="shared" si="1"/>
        <v>2547619.0551124872</v>
      </c>
      <c r="T20" s="20">
        <f t="shared" si="1"/>
        <v>2934261.0316943284</v>
      </c>
      <c r="U20" s="21">
        <f>SUM(U7:U16)</f>
        <v>3271586.1171169695</v>
      </c>
      <c r="V20" s="21">
        <f>SUM(V7:V16)</f>
        <v>921372.12657546334</v>
      </c>
      <c r="W20" s="21">
        <f t="shared" ref="W20" si="2">SUM(W7:W16)</f>
        <v>1039478.013418223</v>
      </c>
    </row>
    <row r="21" spans="1:23" ht="14.25" x14ac:dyDescent="0.2">
      <c r="A21" s="22" t="s">
        <v>20</v>
      </c>
      <c r="B21" s="23"/>
      <c r="C21" s="11"/>
      <c r="D21" s="11"/>
      <c r="E21" s="11"/>
      <c r="F21" s="11"/>
      <c r="G21" s="11"/>
      <c r="H21" s="11"/>
      <c r="I21" s="11"/>
      <c r="J21" s="11"/>
      <c r="K21" s="11"/>
      <c r="L21" s="11"/>
      <c r="M21" s="11"/>
      <c r="N21" s="11"/>
      <c r="O21" s="11"/>
      <c r="P21" s="11"/>
      <c r="Q21" s="11"/>
      <c r="R21" s="11"/>
      <c r="S21" s="11"/>
      <c r="T21" s="11"/>
      <c r="U21" s="11"/>
      <c r="V21" s="24"/>
    </row>
    <row r="22" spans="1:23" x14ac:dyDescent="0.2">
      <c r="A22" s="23"/>
      <c r="B22" s="23"/>
      <c r="C22" s="11"/>
      <c r="D22" s="11"/>
      <c r="E22" s="11"/>
      <c r="F22" s="11"/>
      <c r="G22" s="11"/>
      <c r="H22" s="11"/>
      <c r="I22" s="11"/>
      <c r="J22" s="11"/>
      <c r="K22" s="11"/>
      <c r="L22" s="11"/>
      <c r="M22" s="11"/>
      <c r="N22" s="11"/>
      <c r="O22" s="11"/>
      <c r="P22" s="11"/>
      <c r="Q22" s="11"/>
      <c r="R22" s="11"/>
      <c r="S22" s="11"/>
      <c r="T22" s="11"/>
      <c r="U22" s="11"/>
    </row>
    <row r="23" spans="1:23" x14ac:dyDescent="0.2">
      <c r="A23" s="1" t="s">
        <v>21</v>
      </c>
      <c r="B23" s="1"/>
      <c r="C23" s="1"/>
      <c r="D23" s="1"/>
      <c r="E23" s="1"/>
      <c r="F23" s="1"/>
      <c r="G23" s="1"/>
      <c r="H23" s="1"/>
      <c r="I23" s="1"/>
      <c r="J23" s="1"/>
      <c r="K23" s="1"/>
      <c r="L23" s="1"/>
      <c r="M23" s="1"/>
      <c r="N23" s="1"/>
      <c r="O23" s="1"/>
      <c r="P23" s="1"/>
      <c r="Q23" s="1"/>
      <c r="R23" s="1"/>
      <c r="S23" s="1"/>
      <c r="T23" s="1"/>
      <c r="U23" s="1"/>
      <c r="V23" s="1"/>
    </row>
    <row r="24" spans="1:23" x14ac:dyDescent="0.2">
      <c r="A24" s="1" t="str">
        <f>A2</f>
        <v>GROSS VALUE ADDED OF TOURISM INDUSTRIES (GVATI) AT CURRENT PRICES, 2000-2021</v>
      </c>
      <c r="B24" s="1"/>
      <c r="C24" s="1"/>
      <c r="D24" s="1"/>
      <c r="E24" s="1"/>
      <c r="F24" s="1"/>
      <c r="G24" s="1"/>
      <c r="H24" s="1"/>
      <c r="I24" s="1"/>
      <c r="J24" s="1"/>
      <c r="K24" s="1"/>
      <c r="L24" s="1"/>
      <c r="M24" s="1"/>
      <c r="N24" s="1"/>
      <c r="O24" s="1"/>
      <c r="P24" s="1"/>
      <c r="Q24" s="1"/>
      <c r="R24" s="1"/>
      <c r="S24" s="1"/>
      <c r="T24" s="1"/>
      <c r="U24" s="1"/>
    </row>
    <row r="25" spans="1:23" x14ac:dyDescent="0.2">
      <c r="A25" s="25" t="s">
        <v>22</v>
      </c>
      <c r="C25" s="1"/>
      <c r="D25" s="1"/>
      <c r="E25" s="1"/>
      <c r="F25" s="1"/>
      <c r="G25" s="1"/>
      <c r="H25" s="1"/>
      <c r="I25" s="1"/>
      <c r="J25" s="1"/>
      <c r="K25" s="1"/>
      <c r="L25" s="1"/>
      <c r="M25" s="1"/>
      <c r="N25" s="1"/>
      <c r="O25" s="1"/>
      <c r="P25" s="1"/>
      <c r="Q25" s="1"/>
      <c r="R25" s="1"/>
      <c r="S25" s="1"/>
      <c r="T25" s="1"/>
    </row>
    <row r="26" spans="1:23" s="7" customFormat="1" ht="28.5" customHeight="1" x14ac:dyDescent="0.2">
      <c r="A26" s="4" t="s">
        <v>3</v>
      </c>
      <c r="B26" s="5" t="s">
        <v>23</v>
      </c>
      <c r="C26" s="5" t="s">
        <v>24</v>
      </c>
      <c r="D26" s="5" t="s">
        <v>25</v>
      </c>
      <c r="E26" s="5" t="s">
        <v>26</v>
      </c>
      <c r="F26" s="5" t="s">
        <v>27</v>
      </c>
      <c r="G26" s="5" t="s">
        <v>28</v>
      </c>
      <c r="H26" s="5" t="s">
        <v>29</v>
      </c>
      <c r="I26" s="5" t="s">
        <v>30</v>
      </c>
      <c r="J26" s="5" t="s">
        <v>31</v>
      </c>
      <c r="K26" s="5" t="s">
        <v>32</v>
      </c>
      <c r="L26" s="5" t="s">
        <v>33</v>
      </c>
      <c r="M26" s="5" t="s">
        <v>34</v>
      </c>
      <c r="N26" s="5" t="s">
        <v>35</v>
      </c>
      <c r="O26" s="5" t="s">
        <v>36</v>
      </c>
      <c r="P26" s="5" t="s">
        <v>37</v>
      </c>
      <c r="Q26" s="5" t="s">
        <v>38</v>
      </c>
      <c r="R26" s="5" t="s">
        <v>39</v>
      </c>
      <c r="S26" s="5" t="s">
        <v>40</v>
      </c>
      <c r="T26" s="5" t="s">
        <v>41</v>
      </c>
      <c r="U26" s="26" t="s">
        <v>42</v>
      </c>
      <c r="V26" s="26" t="s">
        <v>43</v>
      </c>
      <c r="W26" s="27"/>
    </row>
    <row r="27" spans="1:23" x14ac:dyDescent="0.2">
      <c r="A27" s="8"/>
      <c r="B27" s="8"/>
      <c r="C27" s="8"/>
      <c r="D27" s="8"/>
      <c r="E27" s="8"/>
      <c r="F27" s="8"/>
      <c r="G27" s="8"/>
      <c r="H27" s="8"/>
      <c r="I27" s="8"/>
      <c r="J27" s="8"/>
      <c r="K27" s="8"/>
      <c r="L27" s="8"/>
      <c r="M27" s="8"/>
      <c r="U27" s="9"/>
      <c r="V27" s="9"/>
      <c r="W27" s="9"/>
    </row>
    <row r="28" spans="1:23" x14ac:dyDescent="0.2">
      <c r="A28" s="10" t="s">
        <v>6</v>
      </c>
      <c r="B28" s="28"/>
      <c r="C28" s="28"/>
      <c r="D28" s="28"/>
      <c r="E28" s="28"/>
      <c r="F28" s="28"/>
      <c r="G28" s="28"/>
      <c r="H28" s="28"/>
      <c r="I28" s="28"/>
      <c r="J28" s="28"/>
      <c r="K28" s="28"/>
      <c r="L28" s="28"/>
      <c r="M28" s="28"/>
      <c r="N28" s="29"/>
      <c r="O28" s="29"/>
      <c r="P28" s="29"/>
      <c r="Q28" s="29"/>
      <c r="U28" s="9"/>
      <c r="V28" s="9"/>
      <c r="W28" s="9"/>
    </row>
    <row r="29" spans="1:23" x14ac:dyDescent="0.2">
      <c r="A29" s="12" t="s">
        <v>7</v>
      </c>
      <c r="B29" s="30">
        <f t="shared" ref="B29:U31" si="3">((C7/B7)-1)*100</f>
        <v>8.7377783184951152</v>
      </c>
      <c r="C29" s="30">
        <f t="shared" si="3"/>
        <v>0.40491655991150566</v>
      </c>
      <c r="D29" s="30">
        <f t="shared" si="3"/>
        <v>5.715043792014507</v>
      </c>
      <c r="E29" s="30">
        <f t="shared" si="3"/>
        <v>16.950713711483512</v>
      </c>
      <c r="F29" s="30">
        <f t="shared" si="3"/>
        <v>4.2412623119350013</v>
      </c>
      <c r="G29" s="30">
        <f t="shared" si="3"/>
        <v>5.6353280933958194</v>
      </c>
      <c r="H29" s="30">
        <f t="shared" si="3"/>
        <v>19.992069811827172</v>
      </c>
      <c r="I29" s="30">
        <f t="shared" si="3"/>
        <v>-12.415311671176354</v>
      </c>
      <c r="J29" s="30">
        <f t="shared" si="3"/>
        <v>7.0162573369769055</v>
      </c>
      <c r="K29" s="30">
        <f t="shared" si="3"/>
        <v>21.713915391179327</v>
      </c>
      <c r="L29" s="30">
        <f t="shared" si="3"/>
        <v>28.560692123091115</v>
      </c>
      <c r="M29" s="30">
        <f t="shared" si="3"/>
        <v>20.024334365228814</v>
      </c>
      <c r="N29" s="30">
        <f t="shared" si="3"/>
        <v>19.514114152952434</v>
      </c>
      <c r="O29" s="30">
        <f t="shared" si="3"/>
        <v>25.861669087705486</v>
      </c>
      <c r="P29" s="30">
        <f t="shared" si="3"/>
        <v>23.597233075493929</v>
      </c>
      <c r="Q29" s="30">
        <f t="shared" si="3"/>
        <v>12.963767427870888</v>
      </c>
      <c r="R29" s="30">
        <f t="shared" si="3"/>
        <v>23.202036685724536</v>
      </c>
      <c r="S29" s="30">
        <f t="shared" si="3"/>
        <v>22.199301899913305</v>
      </c>
      <c r="T29" s="30">
        <f t="shared" si="3"/>
        <v>16.428092040086195</v>
      </c>
      <c r="U29" s="31">
        <f t="shared" si="3"/>
        <v>-89.892937103824394</v>
      </c>
      <c r="V29" s="31">
        <f>((W7/V7)-1)*100</f>
        <v>-10.449953298420855</v>
      </c>
      <c r="W29" s="9"/>
    </row>
    <row r="30" spans="1:23" x14ac:dyDescent="0.2">
      <c r="A30" s="12" t="s">
        <v>8</v>
      </c>
      <c r="B30" s="30">
        <f t="shared" si="3"/>
        <v>21.975284708589339</v>
      </c>
      <c r="C30" s="30">
        <f t="shared" si="3"/>
        <v>13.611503607029206</v>
      </c>
      <c r="D30" s="30">
        <f t="shared" si="3"/>
        <v>4.505946353973278</v>
      </c>
      <c r="E30" s="30">
        <f t="shared" si="3"/>
        <v>26.497777040130167</v>
      </c>
      <c r="F30" s="30">
        <f t="shared" si="3"/>
        <v>22.45405803338447</v>
      </c>
      <c r="G30" s="30">
        <f t="shared" si="3"/>
        <v>11.996008131459979</v>
      </c>
      <c r="H30" s="30">
        <f t="shared" si="3"/>
        <v>17.125093269018787</v>
      </c>
      <c r="I30" s="30">
        <f t="shared" si="3"/>
        <v>22.401550614697619</v>
      </c>
      <c r="J30" s="30">
        <f t="shared" si="3"/>
        <v>20.495900605658356</v>
      </c>
      <c r="K30" s="30">
        <f t="shared" si="3"/>
        <v>25.998397254310923</v>
      </c>
      <c r="L30" s="30">
        <f t="shared" si="3"/>
        <v>16.551095834307272</v>
      </c>
      <c r="M30" s="30">
        <f t="shared" si="3"/>
        <v>19.569756893614667</v>
      </c>
      <c r="N30" s="30">
        <f t="shared" si="3"/>
        <v>14.706256976426468</v>
      </c>
      <c r="O30" s="30">
        <f t="shared" si="3"/>
        <v>18.713058969455986</v>
      </c>
      <c r="P30" s="30">
        <f t="shared" si="3"/>
        <v>10.0254102307489</v>
      </c>
      <c r="Q30" s="30">
        <f t="shared" si="3"/>
        <v>18.070678383294904</v>
      </c>
      <c r="R30" s="30">
        <f t="shared" si="3"/>
        <v>17.756805584505408</v>
      </c>
      <c r="S30" s="30">
        <f t="shared" si="3"/>
        <v>20.329564160818414</v>
      </c>
      <c r="T30" s="30">
        <f t="shared" si="3"/>
        <v>15.995573451147905</v>
      </c>
      <c r="U30" s="31">
        <f t="shared" si="3"/>
        <v>-87.153290995972526</v>
      </c>
      <c r="V30" s="31">
        <f t="shared" ref="V30:V31" si="4">((W8/V8)-1)*100</f>
        <v>1.1821413443318329</v>
      </c>
      <c r="W30" s="9"/>
    </row>
    <row r="31" spans="1:23" x14ac:dyDescent="0.2">
      <c r="A31" s="12" t="s">
        <v>9</v>
      </c>
      <c r="B31" s="30">
        <f t="shared" si="3"/>
        <v>21.749871257284624</v>
      </c>
      <c r="C31" s="30">
        <f t="shared" si="3"/>
        <v>9.9732836385747259</v>
      </c>
      <c r="D31" s="30">
        <f t="shared" si="3"/>
        <v>8.3389125187203419</v>
      </c>
      <c r="E31" s="30">
        <f t="shared" si="3"/>
        <v>24.594707411239213</v>
      </c>
      <c r="F31" s="30">
        <f t="shared" si="3"/>
        <v>8.5947507309579443</v>
      </c>
      <c r="G31" s="30">
        <f t="shared" si="3"/>
        <v>8.5703096342339293</v>
      </c>
      <c r="H31" s="30">
        <f t="shared" si="3"/>
        <v>9.11185591029815</v>
      </c>
      <c r="I31" s="30">
        <f t="shared" si="3"/>
        <v>8.9393788921795512</v>
      </c>
      <c r="J31" s="30">
        <f t="shared" si="3"/>
        <v>7.7554729199393213</v>
      </c>
      <c r="K31" s="30">
        <f t="shared" si="3"/>
        <v>13.76890109595108</v>
      </c>
      <c r="L31" s="30">
        <f t="shared" si="3"/>
        <v>10.863747885927211</v>
      </c>
      <c r="M31" s="30">
        <f t="shared" si="3"/>
        <v>10.727356146370614</v>
      </c>
      <c r="N31" s="30">
        <f t="shared" si="3"/>
        <v>11.428449560586795</v>
      </c>
      <c r="O31" s="30">
        <f t="shared" si="3"/>
        <v>10.077462201278786</v>
      </c>
      <c r="P31" s="30">
        <f t="shared" si="3"/>
        <v>11.733543337084139</v>
      </c>
      <c r="Q31" s="30">
        <f t="shared" si="3"/>
        <v>9.4632577368084938</v>
      </c>
      <c r="R31" s="30">
        <f t="shared" si="3"/>
        <v>7.6641215472592394</v>
      </c>
      <c r="S31" s="30">
        <f t="shared" si="3"/>
        <v>7.2915713227998502</v>
      </c>
      <c r="T31" s="30">
        <f t="shared" si="3"/>
        <v>0.91282122665199417</v>
      </c>
      <c r="U31" s="31">
        <f t="shared" si="3"/>
        <v>-35.385211076966968</v>
      </c>
      <c r="V31" s="31">
        <f t="shared" si="4"/>
        <v>9.502454418243488</v>
      </c>
      <c r="W31" s="9"/>
    </row>
    <row r="32" spans="1:23" x14ac:dyDescent="0.2">
      <c r="A32" s="18" t="s">
        <v>13</v>
      </c>
      <c r="B32" s="30">
        <f t="shared" ref="B32:V35" si="5">((C13/B13)-1)*100</f>
        <v>7.922238940612969</v>
      </c>
      <c r="C32" s="30">
        <f t="shared" si="5"/>
        <v>12.70856171806296</v>
      </c>
      <c r="D32" s="30">
        <f t="shared" si="5"/>
        <v>12.74954086321689</v>
      </c>
      <c r="E32" s="30">
        <f t="shared" si="5"/>
        <v>10.509159992747087</v>
      </c>
      <c r="F32" s="30">
        <f t="shared" si="5"/>
        <v>25.940869768366291</v>
      </c>
      <c r="G32" s="30">
        <f t="shared" si="5"/>
        <v>12.607508503861254</v>
      </c>
      <c r="H32" s="30">
        <f t="shared" si="5"/>
        <v>22.303848256471049</v>
      </c>
      <c r="I32" s="30">
        <f t="shared" si="5"/>
        <v>9.0850717946635342</v>
      </c>
      <c r="J32" s="30">
        <f t="shared" si="5"/>
        <v>-1.4074400911194274</v>
      </c>
      <c r="K32" s="30">
        <f t="shared" si="5"/>
        <v>11.151350877962374</v>
      </c>
      <c r="L32" s="30">
        <f t="shared" si="5"/>
        <v>20.189426498354823</v>
      </c>
      <c r="M32" s="30">
        <f t="shared" si="5"/>
        <v>12.168237383635262</v>
      </c>
      <c r="N32" s="30">
        <f t="shared" si="5"/>
        <v>12.080543933309617</v>
      </c>
      <c r="O32" s="30">
        <f t="shared" si="5"/>
        <v>24.062884088994952</v>
      </c>
      <c r="P32" s="30">
        <f t="shared" si="5"/>
        <v>26.895677203135037</v>
      </c>
      <c r="Q32" s="30">
        <f t="shared" si="5"/>
        <v>16.975830072257025</v>
      </c>
      <c r="R32" s="30">
        <f t="shared" si="5"/>
        <v>24.744483847427734</v>
      </c>
      <c r="S32" s="30">
        <f t="shared" si="5"/>
        <v>21.847376920543859</v>
      </c>
      <c r="T32" s="30">
        <f t="shared" si="5"/>
        <v>11.928434606663929</v>
      </c>
      <c r="U32" s="31">
        <f t="shared" si="5"/>
        <v>-82.018424394296574</v>
      </c>
      <c r="V32" s="31">
        <f t="shared" si="5"/>
        <v>36.022159594664856</v>
      </c>
      <c r="W32" s="9"/>
    </row>
    <row r="33" spans="1:23" x14ac:dyDescent="0.2">
      <c r="A33" s="18" t="s">
        <v>14</v>
      </c>
      <c r="B33" s="30">
        <f t="shared" si="5"/>
        <v>13.350181192006371</v>
      </c>
      <c r="C33" s="30">
        <f t="shared" si="5"/>
        <v>13.892089370437422</v>
      </c>
      <c r="D33" s="30">
        <f t="shared" si="5"/>
        <v>8.6786211487636109</v>
      </c>
      <c r="E33" s="30">
        <f t="shared" si="5"/>
        <v>37.305281707472695</v>
      </c>
      <c r="F33" s="30">
        <f t="shared" si="5"/>
        <v>142.64220972910584</v>
      </c>
      <c r="G33" s="30">
        <f t="shared" si="5"/>
        <v>13.246919916069611</v>
      </c>
      <c r="H33" s="30">
        <f t="shared" si="5"/>
        <v>14.269706703198626</v>
      </c>
      <c r="I33" s="30">
        <f t="shared" si="5"/>
        <v>12.72657865000857</v>
      </c>
      <c r="J33" s="30">
        <f t="shared" si="5"/>
        <v>17.452952800632595</v>
      </c>
      <c r="K33" s="30">
        <f t="shared" si="5"/>
        <v>35.291063727886041</v>
      </c>
      <c r="L33" s="30">
        <f t="shared" si="5"/>
        <v>9.285538020712103</v>
      </c>
      <c r="M33" s="30">
        <f t="shared" si="5"/>
        <v>21.233563815978542</v>
      </c>
      <c r="N33" s="30">
        <f t="shared" si="5"/>
        <v>9.9738525162355707</v>
      </c>
      <c r="O33" s="30">
        <f t="shared" si="5"/>
        <v>0.49696231073272923</v>
      </c>
      <c r="P33" s="30">
        <f t="shared" si="5"/>
        <v>13.859186897416343</v>
      </c>
      <c r="Q33" s="30">
        <f t="shared" si="5"/>
        <v>6.4524574833626724</v>
      </c>
      <c r="R33" s="30">
        <f t="shared" si="5"/>
        <v>2.1530301327991053</v>
      </c>
      <c r="S33" s="30">
        <f t="shared" si="5"/>
        <v>4.4540191367199888</v>
      </c>
      <c r="T33" s="30">
        <f t="shared" si="5"/>
        <v>11.384950293575091</v>
      </c>
      <c r="U33" s="31">
        <f t="shared" si="5"/>
        <v>-49.085825129302705</v>
      </c>
      <c r="V33" s="31">
        <f t="shared" si="5"/>
        <v>6.7105603443363693</v>
      </c>
      <c r="W33" s="9"/>
    </row>
    <row r="34" spans="1:23" x14ac:dyDescent="0.2">
      <c r="A34" s="18" t="s">
        <v>15</v>
      </c>
      <c r="B34" s="30">
        <f t="shared" si="5"/>
        <v>11.973419535841479</v>
      </c>
      <c r="C34" s="30">
        <f t="shared" si="5"/>
        <v>9.3725599820285499</v>
      </c>
      <c r="D34" s="30">
        <f t="shared" si="5"/>
        <v>9.9033694204896392</v>
      </c>
      <c r="E34" s="30">
        <f t="shared" si="5"/>
        <v>11.140479601319742</v>
      </c>
      <c r="F34" s="30">
        <f t="shared" si="5"/>
        <v>15.607315562647983</v>
      </c>
      <c r="G34" s="30">
        <f t="shared" si="5"/>
        <v>13.158597020195661</v>
      </c>
      <c r="H34" s="30">
        <f t="shared" si="5"/>
        <v>11.788482524795585</v>
      </c>
      <c r="I34" s="30">
        <f t="shared" si="5"/>
        <v>11.770799201386485</v>
      </c>
      <c r="J34" s="30">
        <f t="shared" si="5"/>
        <v>8.6779538940931147</v>
      </c>
      <c r="K34" s="30">
        <f t="shared" si="5"/>
        <v>20.244555035929835</v>
      </c>
      <c r="L34" s="30">
        <f t="shared" si="5"/>
        <v>10.046718339225812</v>
      </c>
      <c r="M34" s="30">
        <f t="shared" si="5"/>
        <v>12.171129394440428</v>
      </c>
      <c r="N34" s="30">
        <f t="shared" si="5"/>
        <v>13.133618428182148</v>
      </c>
      <c r="O34" s="30">
        <f t="shared" si="5"/>
        <v>9.0002073874760224</v>
      </c>
      <c r="P34" s="30">
        <f t="shared" si="5"/>
        <v>8.8645183235679816</v>
      </c>
      <c r="Q34" s="30">
        <f t="shared" si="5"/>
        <v>10.795522264316704</v>
      </c>
      <c r="R34" s="30">
        <f t="shared" si="5"/>
        <v>11.031848250349885</v>
      </c>
      <c r="S34" s="30">
        <f t="shared" si="5"/>
        <v>17.12577174393266</v>
      </c>
      <c r="T34" s="30">
        <f t="shared" si="5"/>
        <v>12.424059221740901</v>
      </c>
      <c r="U34" s="31">
        <f t="shared" si="5"/>
        <v>-77.358909309703847</v>
      </c>
      <c r="V34" s="31">
        <f t="shared" si="5"/>
        <v>31.009153893465058</v>
      </c>
      <c r="W34" s="9"/>
    </row>
    <row r="35" spans="1:23" x14ac:dyDescent="0.2">
      <c r="A35" s="18" t="s">
        <v>16</v>
      </c>
      <c r="B35" s="30">
        <f t="shared" si="5"/>
        <v>9.4455524004447788</v>
      </c>
      <c r="C35" s="30">
        <f t="shared" si="5"/>
        <v>6.0399257858332556</v>
      </c>
      <c r="D35" s="30">
        <f t="shared" si="5"/>
        <v>7.8979993104512536</v>
      </c>
      <c r="E35" s="30">
        <f t="shared" si="5"/>
        <v>11.441950007967371</v>
      </c>
      <c r="F35" s="30">
        <f t="shared" si="5"/>
        <v>17.012627640283327</v>
      </c>
      <c r="G35" s="30">
        <f t="shared" si="5"/>
        <v>17.029800962759033</v>
      </c>
      <c r="H35" s="30">
        <f t="shared" si="5"/>
        <v>7.448025267533831</v>
      </c>
      <c r="I35" s="30">
        <f t="shared" si="5"/>
        <v>8.1597893913831765</v>
      </c>
      <c r="J35" s="30">
        <f t="shared" si="5"/>
        <v>8.8498076765296076</v>
      </c>
      <c r="K35" s="30">
        <f t="shared" si="5"/>
        <v>14.904521149731798</v>
      </c>
      <c r="L35" s="30">
        <f t="shared" si="5"/>
        <v>12.852985307082431</v>
      </c>
      <c r="M35" s="30">
        <f t="shared" si="5"/>
        <v>16.426253850227223</v>
      </c>
      <c r="N35" s="30">
        <f t="shared" si="5"/>
        <v>25.970226905285408</v>
      </c>
      <c r="O35" s="30">
        <f t="shared" si="5"/>
        <v>12.814226895506753</v>
      </c>
      <c r="P35" s="30">
        <f t="shared" si="5"/>
        <v>4.5786410232779406</v>
      </c>
      <c r="Q35" s="30">
        <f t="shared" si="5"/>
        <v>9.3614666719556539</v>
      </c>
      <c r="R35" s="30">
        <f t="shared" si="5"/>
        <v>10.920063944014391</v>
      </c>
      <c r="S35" s="30">
        <f t="shared" si="5"/>
        <v>13.503322770377913</v>
      </c>
      <c r="T35" s="30">
        <f t="shared" si="5"/>
        <v>11.36821884603798</v>
      </c>
      <c r="U35" s="31">
        <f t="shared" si="5"/>
        <v>-72.154907730317987</v>
      </c>
      <c r="V35" s="31">
        <f t="shared" si="5"/>
        <v>28.924729467217468</v>
      </c>
      <c r="W35" s="9"/>
    </row>
    <row r="36" spans="1:23" x14ac:dyDescent="0.2">
      <c r="A36" s="13"/>
      <c r="B36" s="32"/>
      <c r="C36" s="32"/>
      <c r="D36" s="32"/>
      <c r="E36" s="32"/>
      <c r="F36" s="32"/>
      <c r="G36" s="32"/>
      <c r="H36" s="32"/>
      <c r="I36" s="32"/>
      <c r="J36" s="32"/>
      <c r="K36" s="32"/>
      <c r="L36" s="32"/>
      <c r="M36" s="32"/>
      <c r="N36" s="32"/>
      <c r="O36" s="32"/>
      <c r="P36" s="32"/>
      <c r="Q36" s="32"/>
      <c r="R36" s="32"/>
      <c r="S36" s="32"/>
      <c r="T36" s="32"/>
      <c r="U36" s="33"/>
      <c r="V36" s="33"/>
      <c r="W36" s="9"/>
    </row>
    <row r="37" spans="1:23" x14ac:dyDescent="0.2">
      <c r="A37" s="4" t="s">
        <v>19</v>
      </c>
      <c r="B37" s="34">
        <f t="shared" ref="B37:V37" si="6">((C20/B20)-1)*100</f>
        <v>14.93320214978624</v>
      </c>
      <c r="C37" s="34">
        <f t="shared" si="6"/>
        <v>8.578159497325144</v>
      </c>
      <c r="D37" s="34">
        <f t="shared" si="6"/>
        <v>7.8508513797323376</v>
      </c>
      <c r="E37" s="34">
        <f t="shared" si="6"/>
        <v>19.256020691239463</v>
      </c>
      <c r="F37" s="34">
        <f t="shared" si="6"/>
        <v>20.001051353322531</v>
      </c>
      <c r="G37" s="34">
        <f t="shared" si="6"/>
        <v>11.371076814535218</v>
      </c>
      <c r="H37" s="34">
        <f t="shared" si="6"/>
        <v>12.750469005807009</v>
      </c>
      <c r="I37" s="34">
        <f t="shared" si="6"/>
        <v>9.316735708394841</v>
      </c>
      <c r="J37" s="34">
        <f t="shared" si="6"/>
        <v>10.827736874071036</v>
      </c>
      <c r="K37" s="34">
        <f t="shared" si="6"/>
        <v>20.369837160909164</v>
      </c>
      <c r="L37" s="34">
        <f t="shared" si="6"/>
        <v>13.839340062769434</v>
      </c>
      <c r="M37" s="34">
        <f t="shared" si="6"/>
        <v>15.804173790107878</v>
      </c>
      <c r="N37" s="34">
        <f t="shared" si="6"/>
        <v>15.01178896392792</v>
      </c>
      <c r="O37" s="34">
        <f t="shared" si="6"/>
        <v>13.137724870003531</v>
      </c>
      <c r="P37" s="34">
        <f t="shared" si="6"/>
        <v>12.19227841888484</v>
      </c>
      <c r="Q37" s="34">
        <f t="shared" si="6"/>
        <v>11.935912831416239</v>
      </c>
      <c r="R37" s="34">
        <f t="shared" si="6"/>
        <v>13.156393236648078</v>
      </c>
      <c r="S37" s="34">
        <f t="shared" si="6"/>
        <v>15.176600905301729</v>
      </c>
      <c r="T37" s="34">
        <f t="shared" si="6"/>
        <v>11.496083060744589</v>
      </c>
      <c r="U37" s="35">
        <f t="shared" si="6"/>
        <v>-71.837142792762336</v>
      </c>
      <c r="V37" s="35">
        <f t="shared" si="6"/>
        <v>12.818478379819576</v>
      </c>
      <c r="W37" s="9"/>
    </row>
    <row r="38" spans="1:23" x14ac:dyDescent="0.2">
      <c r="A38" s="23"/>
      <c r="B38" s="29"/>
      <c r="C38" s="29"/>
      <c r="D38" s="29"/>
      <c r="E38" s="29"/>
      <c r="F38" s="29"/>
      <c r="G38" s="29"/>
      <c r="H38" s="29"/>
      <c r="I38" s="29"/>
      <c r="J38" s="29"/>
      <c r="K38" s="29"/>
      <c r="L38" s="29"/>
      <c r="M38" s="29"/>
      <c r="N38" s="29"/>
      <c r="O38" s="29"/>
      <c r="P38" s="29"/>
      <c r="Q38" s="29"/>
      <c r="R38" s="29"/>
      <c r="S38" s="29"/>
      <c r="T38" s="29"/>
    </row>
    <row r="39" spans="1:23" x14ac:dyDescent="0.2">
      <c r="A39" s="23"/>
      <c r="B39" s="29"/>
      <c r="C39" s="29"/>
      <c r="D39" s="29"/>
      <c r="E39" s="29"/>
      <c r="F39" s="29"/>
      <c r="G39" s="29"/>
      <c r="H39" s="29"/>
      <c r="I39" s="29"/>
      <c r="J39" s="29"/>
      <c r="K39" s="29"/>
      <c r="L39" s="29"/>
      <c r="M39" s="29"/>
      <c r="N39" s="29"/>
      <c r="O39" s="29"/>
      <c r="P39" s="29"/>
      <c r="Q39" s="29"/>
      <c r="R39" s="29"/>
      <c r="S39" s="29"/>
      <c r="T39" s="29"/>
    </row>
    <row r="40" spans="1:23" x14ac:dyDescent="0.2">
      <c r="A40" s="1" t="s">
        <v>44</v>
      </c>
      <c r="B40" s="1"/>
      <c r="C40" s="1"/>
      <c r="D40" s="1"/>
      <c r="E40" s="1"/>
      <c r="F40" s="1"/>
      <c r="G40" s="1"/>
      <c r="H40" s="1"/>
      <c r="I40" s="1"/>
      <c r="J40" s="1"/>
      <c r="K40" s="1"/>
      <c r="L40" s="1"/>
      <c r="M40" s="1"/>
      <c r="N40" s="1"/>
      <c r="O40" s="1"/>
      <c r="P40" s="1"/>
      <c r="Q40" s="1"/>
      <c r="R40" s="1"/>
      <c r="S40" s="1"/>
      <c r="T40" s="1"/>
      <c r="U40" s="1"/>
      <c r="V40" s="1"/>
    </row>
    <row r="41" spans="1:23" x14ac:dyDescent="0.2">
      <c r="A41" s="1" t="str">
        <f>A2</f>
        <v>GROSS VALUE ADDED OF TOURISM INDUSTRIES (GVATI) AT CURRENT PRICES, 2000-2021</v>
      </c>
      <c r="B41" s="1"/>
      <c r="C41" s="1"/>
      <c r="D41" s="1"/>
      <c r="E41" s="1"/>
      <c r="F41" s="1"/>
      <c r="G41" s="1"/>
      <c r="H41" s="1"/>
      <c r="I41" s="1"/>
      <c r="J41" s="1"/>
      <c r="K41" s="1"/>
      <c r="L41" s="1"/>
      <c r="M41" s="1"/>
      <c r="N41" s="1"/>
      <c r="O41" s="1"/>
      <c r="P41" s="1"/>
      <c r="Q41" s="1"/>
      <c r="R41" s="1"/>
      <c r="S41" s="1"/>
      <c r="T41" s="1"/>
      <c r="U41" s="1"/>
    </row>
    <row r="42" spans="1:23" x14ac:dyDescent="0.2">
      <c r="A42" s="3" t="s">
        <v>45</v>
      </c>
      <c r="C42" s="1"/>
      <c r="D42" s="1"/>
      <c r="E42" s="1"/>
      <c r="F42" s="1"/>
      <c r="G42" s="1"/>
      <c r="H42" s="1"/>
      <c r="I42" s="1"/>
      <c r="J42" s="1"/>
      <c r="K42" s="1"/>
      <c r="L42" s="1"/>
      <c r="M42" s="1"/>
      <c r="N42" s="1"/>
      <c r="O42" s="1"/>
      <c r="P42" s="1"/>
      <c r="Q42" s="1"/>
      <c r="R42" s="1"/>
      <c r="S42" s="1"/>
      <c r="T42" s="1"/>
      <c r="U42" s="1"/>
    </row>
    <row r="43" spans="1:23" s="7" customFormat="1" ht="28.5" customHeight="1" x14ac:dyDescent="0.2">
      <c r="A43" s="4" t="s">
        <v>3</v>
      </c>
      <c r="B43" s="5">
        <v>2000</v>
      </c>
      <c r="C43" s="5">
        <v>2001</v>
      </c>
      <c r="D43" s="5">
        <v>2002</v>
      </c>
      <c r="E43" s="5">
        <v>2003</v>
      </c>
      <c r="F43" s="5">
        <v>2004</v>
      </c>
      <c r="G43" s="5">
        <v>2005</v>
      </c>
      <c r="H43" s="5">
        <v>2006</v>
      </c>
      <c r="I43" s="5">
        <v>2007</v>
      </c>
      <c r="J43" s="5">
        <v>2008</v>
      </c>
      <c r="K43" s="5">
        <v>2009</v>
      </c>
      <c r="L43" s="5">
        <v>2010</v>
      </c>
      <c r="M43" s="5">
        <v>2011</v>
      </c>
      <c r="N43" s="5">
        <v>2012</v>
      </c>
      <c r="O43" s="5">
        <v>2013</v>
      </c>
      <c r="P43" s="5">
        <v>2014</v>
      </c>
      <c r="Q43" s="5">
        <v>2015</v>
      </c>
      <c r="R43" s="5">
        <v>2016</v>
      </c>
      <c r="S43" s="5">
        <v>2017</v>
      </c>
      <c r="T43" s="5">
        <v>2018</v>
      </c>
      <c r="U43" s="26">
        <v>2019</v>
      </c>
      <c r="V43" s="26">
        <v>2020</v>
      </c>
      <c r="W43" s="26">
        <v>2021</v>
      </c>
    </row>
    <row r="44" spans="1:23" x14ac:dyDescent="0.2">
      <c r="A44" s="8"/>
      <c r="B44" s="8"/>
      <c r="U44" s="9"/>
      <c r="V44" s="9"/>
      <c r="W44" s="9"/>
    </row>
    <row r="45" spans="1:23" x14ac:dyDescent="0.2">
      <c r="A45" s="10" t="s">
        <v>6</v>
      </c>
      <c r="B45" s="28"/>
      <c r="C45" s="29"/>
      <c r="D45" s="29"/>
      <c r="E45" s="29"/>
      <c r="F45" s="29"/>
      <c r="G45" s="29"/>
      <c r="H45" s="29"/>
      <c r="I45" s="29"/>
      <c r="J45" s="29"/>
      <c r="K45" s="29"/>
      <c r="L45" s="29"/>
      <c r="M45" s="29"/>
      <c r="N45" s="29"/>
      <c r="O45" s="29"/>
      <c r="P45" s="29"/>
      <c r="Q45" s="29"/>
      <c r="R45" s="29"/>
      <c r="U45" s="9"/>
      <c r="V45" s="9"/>
      <c r="W45" s="9"/>
    </row>
    <row r="46" spans="1:23" x14ac:dyDescent="0.2">
      <c r="A46" s="12" t="s">
        <v>46</v>
      </c>
      <c r="B46" s="29">
        <f t="shared" ref="B46:V48" si="7">B7/B$20*100</f>
        <v>15.510254900973683</v>
      </c>
      <c r="C46" s="29">
        <f t="shared" si="7"/>
        <v>14.674181416153692</v>
      </c>
      <c r="D46" s="29">
        <f t="shared" si="7"/>
        <v>13.569579439318199</v>
      </c>
      <c r="E46" s="29">
        <f t="shared" si="7"/>
        <v>13.300856380038928</v>
      </c>
      <c r="F46" s="29">
        <f t="shared" si="7"/>
        <v>13.043741000271043</v>
      </c>
      <c r="G46" s="29">
        <f t="shared" si="7"/>
        <v>11.330700954734164</v>
      </c>
      <c r="H46" s="29">
        <f t="shared" si="7"/>
        <v>10.747155788703699</v>
      </c>
      <c r="I46" s="29">
        <f t="shared" si="7"/>
        <v>11.437411117201648</v>
      </c>
      <c r="J46" s="29">
        <f t="shared" si="7"/>
        <v>9.1636663087059347</v>
      </c>
      <c r="K46" s="29">
        <f t="shared" si="7"/>
        <v>8.8485184260050769</v>
      </c>
      <c r="L46" s="29">
        <f t="shared" si="7"/>
        <v>8.94732308726452</v>
      </c>
      <c r="M46" s="29">
        <f t="shared" si="7"/>
        <v>10.10436329052324</v>
      </c>
      <c r="N46" s="29">
        <f t="shared" si="7"/>
        <v>10.472588667897401</v>
      </c>
      <c r="O46" s="29">
        <f t="shared" si="7"/>
        <v>10.882555334606284</v>
      </c>
      <c r="P46" s="29">
        <f t="shared" si="7"/>
        <v>12.106453262399048</v>
      </c>
      <c r="Q46" s="29">
        <f t="shared" si="7"/>
        <v>13.33714001246666</v>
      </c>
      <c r="R46" s="29">
        <f t="shared" si="7"/>
        <v>13.459608667240749</v>
      </c>
      <c r="S46" s="29">
        <f t="shared" si="7"/>
        <v>14.654507388980928</v>
      </c>
      <c r="T46" s="29">
        <f t="shared" si="7"/>
        <v>15.548041516635514</v>
      </c>
      <c r="U46" s="36">
        <f t="shared" si="7"/>
        <v>16.235806308600846</v>
      </c>
      <c r="V46" s="36">
        <f t="shared" si="7"/>
        <v>5.8266927365942687</v>
      </c>
      <c r="W46" s="36">
        <f>W7/W$20*100</f>
        <v>4.6249569589222741</v>
      </c>
    </row>
    <row r="47" spans="1:23" x14ac:dyDescent="0.2">
      <c r="A47" s="12" t="s">
        <v>8</v>
      </c>
      <c r="B47" s="29">
        <f t="shared" si="7"/>
        <v>12.58743722043825</v>
      </c>
      <c r="C47" s="29">
        <f t="shared" si="7"/>
        <v>13.358683217696338</v>
      </c>
      <c r="D47" s="29">
        <f t="shared" si="7"/>
        <v>13.977950018667032</v>
      </c>
      <c r="E47" s="29">
        <f t="shared" si="7"/>
        <v>13.54443545045441</v>
      </c>
      <c r="F47" s="29">
        <f t="shared" si="7"/>
        <v>14.366913853196166</v>
      </c>
      <c r="G47" s="29">
        <f t="shared" si="7"/>
        <v>14.660595743948942</v>
      </c>
      <c r="H47" s="29">
        <f t="shared" si="7"/>
        <v>14.742860059489546</v>
      </c>
      <c r="I47" s="29">
        <f t="shared" si="7"/>
        <v>15.31487074728595</v>
      </c>
      <c r="J47" s="29">
        <f t="shared" si="7"/>
        <v>17.148004967253318</v>
      </c>
      <c r="K47" s="29">
        <f t="shared" si="7"/>
        <v>18.643927597901801</v>
      </c>
      <c r="L47" s="29">
        <f t="shared" si="7"/>
        <v>19.515727953679811</v>
      </c>
      <c r="M47" s="29">
        <f t="shared" si="7"/>
        <v>19.98061019812161</v>
      </c>
      <c r="N47" s="29">
        <f t="shared" si="7"/>
        <v>20.630316039434121</v>
      </c>
      <c r="O47" s="29">
        <f t="shared" si="7"/>
        <v>20.575511036233202</v>
      </c>
      <c r="P47" s="29">
        <f t="shared" si="7"/>
        <v>21.589455310132831</v>
      </c>
      <c r="Q47" s="29">
        <f t="shared" si="7"/>
        <v>21.172479163734906</v>
      </c>
      <c r="R47" s="29">
        <f t="shared" si="7"/>
        <v>22.332859175261419</v>
      </c>
      <c r="S47" s="29">
        <f t="shared" si="7"/>
        <v>23.240809297867102</v>
      </c>
      <c r="T47" s="29">
        <f t="shared" si="7"/>
        <v>24.280595464493476</v>
      </c>
      <c r="U47" s="36">
        <f t="shared" si="7"/>
        <v>25.260453258298103</v>
      </c>
      <c r="V47" s="36">
        <f t="shared" si="7"/>
        <v>11.522754595929117</v>
      </c>
      <c r="W47" s="36">
        <f t="shared" ref="W47:X48" si="8">W8/W$20*100</f>
        <v>10.334273258642877</v>
      </c>
    </row>
    <row r="48" spans="1:23" x14ac:dyDescent="0.2">
      <c r="A48" s="12" t="s">
        <v>9</v>
      </c>
      <c r="B48" s="29">
        <f t="shared" si="7"/>
        <v>28.140731712066486</v>
      </c>
      <c r="C48" s="29">
        <f t="shared" si="7"/>
        <v>29.809753830444834</v>
      </c>
      <c r="D48" s="29">
        <f t="shared" si="7"/>
        <v>30.19278028259782</v>
      </c>
      <c r="E48" s="29">
        <f t="shared" si="7"/>
        <v>30.329412701771364</v>
      </c>
      <c r="F48" s="29">
        <f t="shared" si="7"/>
        <v>31.687157425080194</v>
      </c>
      <c r="G48" s="29">
        <f t="shared" si="7"/>
        <v>28.675240117835287</v>
      </c>
      <c r="H48" s="29">
        <f t="shared" si="7"/>
        <v>27.954113289340711</v>
      </c>
      <c r="I48" s="29">
        <f t="shared" si="7"/>
        <v>27.0519955102768</v>
      </c>
      <c r="J48" s="29">
        <f t="shared" si="7"/>
        <v>26.95861314908684</v>
      </c>
      <c r="K48" s="29">
        <f t="shared" si="7"/>
        <v>26.211291424693695</v>
      </c>
      <c r="L48" s="29">
        <f t="shared" si="7"/>
        <v>24.773895952910365</v>
      </c>
      <c r="M48" s="29">
        <f t="shared" si="7"/>
        <v>24.126342910642755</v>
      </c>
      <c r="N48" s="29">
        <f t="shared" si="7"/>
        <v>23.068651815763847</v>
      </c>
      <c r="O48" s="29">
        <f t="shared" si="7"/>
        <v>22.349918460009253</v>
      </c>
      <c r="P48" s="29">
        <f t="shared" si="7"/>
        <v>21.745375446696965</v>
      </c>
      <c r="Q48" s="29">
        <f t="shared" si="7"/>
        <v>21.656462317158024</v>
      </c>
      <c r="R48" s="29">
        <f t="shared" si="7"/>
        <v>21.178072848352333</v>
      </c>
      <c r="S48" s="29">
        <f t="shared" si="7"/>
        <v>20.150152758167373</v>
      </c>
      <c r="T48" s="29">
        <f t="shared" si="7"/>
        <v>18.770666392523395</v>
      </c>
      <c r="U48" s="36">
        <f t="shared" si="7"/>
        <v>16.988945709795484</v>
      </c>
      <c r="V48" s="36">
        <f t="shared" si="7"/>
        <v>38.978187936882755</v>
      </c>
      <c r="W48" s="36">
        <f t="shared" si="8"/>
        <v>37.832519186216111</v>
      </c>
    </row>
    <row r="49" spans="1:23" x14ac:dyDescent="0.2">
      <c r="A49" s="18" t="s">
        <v>13</v>
      </c>
      <c r="B49" s="29">
        <f t="shared" ref="B49:W52" si="9">B13/B$20*100</f>
        <v>4.2419385763590469</v>
      </c>
      <c r="C49" s="29">
        <f t="shared" si="9"/>
        <v>3.9831789252038701</v>
      </c>
      <c r="D49" s="29">
        <f t="shared" si="9"/>
        <v>4.1347023177021871</v>
      </c>
      <c r="E49" s="29">
        <f t="shared" si="9"/>
        <v>4.3225044769058485</v>
      </c>
      <c r="F49" s="29">
        <f t="shared" si="9"/>
        <v>4.0054693762127522</v>
      </c>
      <c r="G49" s="29">
        <f t="shared" si="9"/>
        <v>4.2037323121904686</v>
      </c>
      <c r="H49" s="29">
        <f t="shared" si="9"/>
        <v>4.2504017706611945</v>
      </c>
      <c r="I49" s="29">
        <f t="shared" si="9"/>
        <v>4.6105395194516587</v>
      </c>
      <c r="J49" s="29">
        <f t="shared" si="9"/>
        <v>4.600768868850289</v>
      </c>
      <c r="K49" s="29">
        <f t="shared" si="9"/>
        <v>4.0928525035609402</v>
      </c>
      <c r="L49" s="29">
        <f t="shared" si="9"/>
        <v>3.7794026763275284</v>
      </c>
      <c r="M49" s="29">
        <f t="shared" si="9"/>
        <v>3.9902220086983027</v>
      </c>
      <c r="N49" s="29">
        <f t="shared" si="9"/>
        <v>3.8649398794234955</v>
      </c>
      <c r="O49" s="29">
        <f t="shared" si="9"/>
        <v>3.7664361876084609</v>
      </c>
      <c r="P49" s="29">
        <f t="shared" si="9"/>
        <v>4.1301425913307739</v>
      </c>
      <c r="Q49" s="29">
        <f t="shared" si="9"/>
        <v>4.6714198914442449</v>
      </c>
      <c r="R49" s="29">
        <f t="shared" si="9"/>
        <v>4.881750687473529</v>
      </c>
      <c r="S49" s="29">
        <f t="shared" si="9"/>
        <v>5.381679747490244</v>
      </c>
      <c r="T49" s="29">
        <f t="shared" si="9"/>
        <v>5.693374830511396</v>
      </c>
      <c r="U49" s="36">
        <f t="shared" si="9"/>
        <v>5.7154521927101092</v>
      </c>
      <c r="V49" s="36">
        <f t="shared" si="9"/>
        <v>3.6492332779924177</v>
      </c>
      <c r="W49" s="36">
        <f t="shared" si="9"/>
        <v>4.3997809442715905</v>
      </c>
    </row>
    <row r="50" spans="1:23" x14ac:dyDescent="0.2">
      <c r="A50" s="18" t="s">
        <v>14</v>
      </c>
      <c r="B50" s="29">
        <f t="shared" si="9"/>
        <v>4.2569115155964843</v>
      </c>
      <c r="C50" s="29">
        <f t="shared" si="9"/>
        <v>4.1982793708501696</v>
      </c>
      <c r="D50" s="29">
        <f t="shared" si="9"/>
        <v>4.4037476000752305</v>
      </c>
      <c r="E50" s="29">
        <f t="shared" si="9"/>
        <v>4.4375469543422783</v>
      </c>
      <c r="F50" s="29">
        <f t="shared" si="9"/>
        <v>5.10916456145734</v>
      </c>
      <c r="G50" s="29">
        <f t="shared" si="9"/>
        <v>10.330734315081672</v>
      </c>
      <c r="H50" s="29">
        <f t="shared" si="9"/>
        <v>10.50473673342052</v>
      </c>
      <c r="I50" s="29">
        <f t="shared" si="9"/>
        <v>10.646281085185167</v>
      </c>
      <c r="J50" s="29">
        <f t="shared" si="9"/>
        <v>10.97836332472067</v>
      </c>
      <c r="K50" s="29">
        <f t="shared" si="9"/>
        <v>11.634643328246892</v>
      </c>
      <c r="L50" s="29">
        <f t="shared" si="9"/>
        <v>13.076891263621823</v>
      </c>
      <c r="M50" s="29">
        <f t="shared" si="9"/>
        <v>12.553789371892584</v>
      </c>
      <c r="N50" s="29">
        <f t="shared" si="9"/>
        <v>13.142364175130435</v>
      </c>
      <c r="O50" s="29">
        <f t="shared" si="9"/>
        <v>12.566680620573244</v>
      </c>
      <c r="P50" s="29">
        <f t="shared" si="9"/>
        <v>11.162618217291056</v>
      </c>
      <c r="Q50" s="29">
        <f t="shared" si="9"/>
        <v>11.32846798174223</v>
      </c>
      <c r="R50" s="29">
        <f t="shared" si="9"/>
        <v>10.773515180907934</v>
      </c>
      <c r="S50" s="29">
        <f t="shared" si="9"/>
        <v>9.7258951918858205</v>
      </c>
      <c r="T50" s="29">
        <f t="shared" si="9"/>
        <v>8.8204447301779219</v>
      </c>
      <c r="U50" s="36">
        <f t="shared" si="9"/>
        <v>8.8116530273340086</v>
      </c>
      <c r="V50" s="36">
        <f t="shared" si="9"/>
        <v>15.930132366622802</v>
      </c>
      <c r="W50" s="36">
        <f t="shared" si="9"/>
        <v>15.067685503422288</v>
      </c>
    </row>
    <row r="51" spans="1:23" x14ac:dyDescent="0.2">
      <c r="A51" s="18" t="s">
        <v>15</v>
      </c>
      <c r="B51" s="29">
        <f t="shared" si="9"/>
        <v>18.044112727795937</v>
      </c>
      <c r="C51" s="29">
        <f t="shared" si="9"/>
        <v>17.579437158536255</v>
      </c>
      <c r="D51" s="29">
        <f t="shared" si="9"/>
        <v>17.708055229280937</v>
      </c>
      <c r="E51" s="29">
        <f t="shared" si="9"/>
        <v>18.045058622020552</v>
      </c>
      <c r="F51" s="29">
        <f t="shared" si="9"/>
        <v>16.817066828665538</v>
      </c>
      <c r="G51" s="29">
        <f t="shared" si="9"/>
        <v>16.201324319862699</v>
      </c>
      <c r="H51" s="29">
        <f t="shared" si="9"/>
        <v>16.461357673301848</v>
      </c>
      <c r="I51" s="29">
        <f t="shared" si="9"/>
        <v>16.320909445631994</v>
      </c>
      <c r="J51" s="29">
        <f t="shared" si="9"/>
        <v>16.687299347264155</v>
      </c>
      <c r="K51" s="29">
        <f t="shared" si="9"/>
        <v>16.363607163967952</v>
      </c>
      <c r="L51" s="29">
        <f t="shared" si="9"/>
        <v>16.346575758707445</v>
      </c>
      <c r="M51" s="29">
        <f t="shared" si="9"/>
        <v>15.801980381627414</v>
      </c>
      <c r="N51" s="29">
        <f t="shared" si="9"/>
        <v>15.306235760453646</v>
      </c>
      <c r="O51" s="29">
        <f t="shared" si="9"/>
        <v>15.056281201208604</v>
      </c>
      <c r="P51" s="29">
        <f t="shared" si="9"/>
        <v>14.505663564488147</v>
      </c>
      <c r="Q51" s="29">
        <f t="shared" si="9"/>
        <v>14.075407854859289</v>
      </c>
      <c r="R51" s="29">
        <f t="shared" si="9"/>
        <v>13.932009173062371</v>
      </c>
      <c r="S51" s="29">
        <f t="shared" si="9"/>
        <v>13.670431551232481</v>
      </c>
      <c r="T51" s="29">
        <f t="shared" si="9"/>
        <v>13.901780682234104</v>
      </c>
      <c r="U51" s="36">
        <f t="shared" si="9"/>
        <v>14.017484487375709</v>
      </c>
      <c r="V51" s="36">
        <f t="shared" si="9"/>
        <v>11.269138468199547</v>
      </c>
      <c r="W51" s="36">
        <f t="shared" si="9"/>
        <v>13.08615678060063</v>
      </c>
    </row>
    <row r="52" spans="1:23" x14ac:dyDescent="0.2">
      <c r="A52" s="18" t="s">
        <v>16</v>
      </c>
      <c r="B52" s="29">
        <f t="shared" si="9"/>
        <v>17.218613346770116</v>
      </c>
      <c r="C52" s="29">
        <f t="shared" si="9"/>
        <v>16.396486081114826</v>
      </c>
      <c r="D52" s="29">
        <f t="shared" si="9"/>
        <v>16.013185112358595</v>
      </c>
      <c r="E52" s="29">
        <f t="shared" si="9"/>
        <v>16.020185414466628</v>
      </c>
      <c r="F52" s="29">
        <f t="shared" si="9"/>
        <v>14.970486955116957</v>
      </c>
      <c r="G52" s="29">
        <f t="shared" si="9"/>
        <v>14.597672236346773</v>
      </c>
      <c r="H52" s="29">
        <f t="shared" si="9"/>
        <v>15.339374685082467</v>
      </c>
      <c r="I52" s="29">
        <f t="shared" si="9"/>
        <v>14.617992574966785</v>
      </c>
      <c r="J52" s="29">
        <f t="shared" si="9"/>
        <v>14.463284034118789</v>
      </c>
      <c r="K52" s="29">
        <f t="shared" si="9"/>
        <v>14.205159555623634</v>
      </c>
      <c r="L52" s="29">
        <f t="shared" si="9"/>
        <v>13.560183307488508</v>
      </c>
      <c r="M52" s="29">
        <f t="shared" si="9"/>
        <v>13.442691838494101</v>
      </c>
      <c r="N52" s="29">
        <f t="shared" si="9"/>
        <v>13.514903661897055</v>
      </c>
      <c r="O52" s="29">
        <f t="shared" si="9"/>
        <v>14.802617159760951</v>
      </c>
      <c r="P52" s="29">
        <f t="shared" si="9"/>
        <v>14.760291607661188</v>
      </c>
      <c r="Q52" s="29">
        <f t="shared" si="9"/>
        <v>13.758622778594646</v>
      </c>
      <c r="R52" s="29">
        <f t="shared" si="9"/>
        <v>13.442184267701663</v>
      </c>
      <c r="S52" s="29">
        <f t="shared" si="9"/>
        <v>13.17652406437605</v>
      </c>
      <c r="T52" s="29">
        <f t="shared" si="9"/>
        <v>12.985096383424205</v>
      </c>
      <c r="U52" s="36">
        <f t="shared" si="9"/>
        <v>12.970205015885746</v>
      </c>
      <c r="V52" s="36">
        <f t="shared" si="9"/>
        <v>12.823860617779086</v>
      </c>
      <c r="W52" s="36">
        <f t="shared" si="9"/>
        <v>14.654627367924238</v>
      </c>
    </row>
    <row r="53" spans="1:23" x14ac:dyDescent="0.2">
      <c r="A53" s="13"/>
      <c r="B53" s="37"/>
      <c r="C53" s="37"/>
      <c r="D53" s="37"/>
      <c r="E53" s="37"/>
      <c r="F53" s="37"/>
      <c r="G53" s="37"/>
      <c r="H53" s="37"/>
      <c r="I53" s="37"/>
      <c r="J53" s="37"/>
      <c r="K53" s="37"/>
      <c r="L53" s="37"/>
      <c r="M53" s="37"/>
      <c r="N53" s="37"/>
      <c r="O53" s="37"/>
      <c r="P53" s="37"/>
      <c r="Q53" s="37"/>
      <c r="R53" s="37"/>
      <c r="S53" s="37"/>
      <c r="T53" s="37"/>
      <c r="U53" s="38"/>
      <c r="V53" s="38"/>
      <c r="W53" s="38"/>
    </row>
    <row r="54" spans="1:23" x14ac:dyDescent="0.2">
      <c r="A54" s="4" t="s">
        <v>19</v>
      </c>
      <c r="B54" s="39">
        <f t="shared" ref="B54" si="10">SUM(B46:B52)</f>
        <v>100</v>
      </c>
      <c r="C54" s="39">
        <f t="shared" ref="C54:W54" si="11">SUM(C46:C52)</f>
        <v>99.999999999999986</v>
      </c>
      <c r="D54" s="39">
        <f t="shared" si="11"/>
        <v>100</v>
      </c>
      <c r="E54" s="39">
        <f t="shared" si="11"/>
        <v>100</v>
      </c>
      <c r="F54" s="39">
        <f t="shared" si="11"/>
        <v>99.999999999999986</v>
      </c>
      <c r="G54" s="39">
        <f t="shared" si="11"/>
        <v>100</v>
      </c>
      <c r="H54" s="39">
        <f t="shared" si="11"/>
        <v>99.999999999999972</v>
      </c>
      <c r="I54" s="39">
        <f t="shared" si="11"/>
        <v>100</v>
      </c>
      <c r="J54" s="39">
        <f t="shared" si="11"/>
        <v>100</v>
      </c>
      <c r="K54" s="39">
        <f t="shared" si="11"/>
        <v>100</v>
      </c>
      <c r="L54" s="39">
        <f t="shared" si="11"/>
        <v>100</v>
      </c>
      <c r="M54" s="39">
        <f t="shared" si="11"/>
        <v>100</v>
      </c>
      <c r="N54" s="39">
        <f t="shared" si="11"/>
        <v>100</v>
      </c>
      <c r="O54" s="39">
        <f t="shared" si="11"/>
        <v>100</v>
      </c>
      <c r="P54" s="39">
        <f t="shared" si="11"/>
        <v>100.00000000000001</v>
      </c>
      <c r="Q54" s="39">
        <f t="shared" si="11"/>
        <v>100</v>
      </c>
      <c r="R54" s="39">
        <f t="shared" si="11"/>
        <v>100</v>
      </c>
      <c r="S54" s="39">
        <f t="shared" si="11"/>
        <v>100.00000000000001</v>
      </c>
      <c r="T54" s="39">
        <f t="shared" si="11"/>
        <v>100.00000000000003</v>
      </c>
      <c r="U54" s="40">
        <f t="shared" si="11"/>
        <v>100</v>
      </c>
      <c r="V54" s="40">
        <f t="shared" si="11"/>
        <v>100</v>
      </c>
      <c r="W54" s="40">
        <f t="shared" si="11"/>
        <v>100</v>
      </c>
    </row>
    <row r="56" spans="1:23" ht="42" customHeight="1" x14ac:dyDescent="0.2">
      <c r="A56" s="41" t="s">
        <v>47</v>
      </c>
      <c r="B56" s="41"/>
      <c r="C56" s="41"/>
      <c r="D56" s="41"/>
      <c r="E56" s="41"/>
      <c r="F56" s="41"/>
      <c r="G56" s="41"/>
      <c r="H56" s="41"/>
      <c r="I56" s="41"/>
      <c r="J56" s="41"/>
      <c r="K56" s="41"/>
      <c r="L56" s="41"/>
      <c r="M56" s="41"/>
      <c r="N56" s="41"/>
      <c r="O56" s="41"/>
      <c r="P56" s="41"/>
      <c r="Q56" s="41"/>
      <c r="R56" s="41"/>
      <c r="S56" s="41"/>
      <c r="T56" s="41"/>
    </row>
  </sheetData>
  <protectedRanges>
    <protectedRange algorithmName="SHA-512" hashValue="p8Y5xnFjf5WL64lcFFAhxbElT4jLhI9/ycpnVG7Cqc0pqg0sSoo7DMpPyJvNcWDLQPqvNvISrphVM5LbPw1IGQ==" saltValue="qJyim4cFO2Sl/anH/it97Q==" spinCount="100000" sqref="U1:V1048576 W43:W54" name="Range1"/>
  </protectedRanges>
  <mergeCells count="1">
    <mergeCell ref="A56:T56"/>
  </mergeCells>
  <printOptions horizontalCentered="1" verticalCentered="1"/>
  <pageMargins left="0.16" right="0.17" top="0.54" bottom="0.25" header="0" footer="0"/>
  <pageSetup paperSize="9" scale="50" fitToHeight="0" orientation="landscape" r:id="rId1"/>
  <headerFooter alignWithMargins="0">
    <oddFooter>&amp;C&amp;12 18</oddFooter>
  </headerFooter>
  <ignoredErrors>
    <ignoredError sqref="U20:W20 U29:V38 U46:W5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vt:lpstr>
      <vt:lpstr>'Table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2022-06-15T23:29:38Z</dcterms:created>
  <dcterms:modified xsi:type="dcterms:W3CDTF">2022-06-15T23:30:10Z</dcterms:modified>
</cp:coreProperties>
</file>