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025" windowHeight="9495" firstSheet="2" activeTab="2"/>
  </bookViews>
  <sheets>
    <sheet name="TABLE 1" sheetId="1" state="hidden" r:id="rId1"/>
    <sheet name="Sheet1" sheetId="2" state="hidden" r:id="rId2"/>
    <sheet name="T4" sheetId="3" r:id="rId3"/>
  </sheets>
  <externalReferences>
    <externalReference r:id="rId6"/>
  </externalReferences>
  <definedNames>
    <definedName name="_xlnm._FilterDatabase" localSheetId="1" hidden="1">'Sheet1'!$A$10:$AE$30</definedName>
    <definedName name="_xlnm._FilterDatabase" localSheetId="0" hidden="1">'TABLE 1'!$A$10:$P$10</definedName>
    <definedName name="_xlnm.Print_Area" localSheetId="1">'Sheet1'!$A$5:$AE$49</definedName>
    <definedName name="_xlnm.Print_Area" localSheetId="0">'TABLE 1'!$A$1:$P$47</definedName>
    <definedName name="_xlnm.Print_Titles" localSheetId="1">'Sheet1'!$A:$B,'Sheet1'!$1:$4</definedName>
  </definedNames>
  <calcPr fullCalcOnLoad="1"/>
</workbook>
</file>

<file path=xl/sharedStrings.xml><?xml version="1.0" encoding="utf-8"?>
<sst xmlns="http://schemas.openxmlformats.org/spreadsheetml/2006/main" count="325" uniqueCount="107">
  <si>
    <t>TABLE 1 Summary Statistics for Wholesale and Retail Trade; Repair of Motor Vehicles and Motorcycles Establishments for All Employment Sizes by Industry Sub-Class: Philippines, 2013</t>
  </si>
  <si>
    <t>(Value in thousand pesos. Details may not add up to total due to rounding and/or statistical disclosure control)</t>
  </si>
  <si>
    <t>2009 PSIC Code</t>
  </si>
  <si>
    <t>Industry Description</t>
  </si>
  <si>
    <t>Number 
of Establishments</t>
  </si>
  <si>
    <t>Employment  
as of November 15</t>
  </si>
  <si>
    <t>Total 
Income</t>
  </si>
  <si>
    <t>Expense</t>
  </si>
  <si>
    <t>Gross Margin</t>
  </si>
  <si>
    <t>Value 
Added</t>
  </si>
  <si>
    <t>Gross Additions 
to Tangible Fixed Assets</t>
  </si>
  <si>
    <t>Change 
in Inventories</t>
  </si>
  <si>
    <t>Subsidies</t>
  </si>
  <si>
    <t>Sales 
from 
E-commerce Transactions</t>
  </si>
  <si>
    <t>Total 
Assets</t>
  </si>
  <si>
    <t>Total</t>
  </si>
  <si>
    <t>Paid Employees</t>
  </si>
  <si>
    <t>Compensation</t>
  </si>
  <si>
    <t>Other 
Expense</t>
  </si>
  <si>
    <t>PHILIPPINES</t>
  </si>
  <si>
    <t>-</t>
  </si>
  <si>
    <t>Non-specialized wholesale trade</t>
  </si>
  <si>
    <t>Retail sale of automotive fuel in specialized stores</t>
  </si>
  <si>
    <t>NCR</t>
  </si>
  <si>
    <t>CAR</t>
  </si>
  <si>
    <t>REGION I</t>
  </si>
  <si>
    <t>REGION II</t>
  </si>
  <si>
    <t>REGION III</t>
  </si>
  <si>
    <t>REGION IV-A</t>
  </si>
  <si>
    <t>REGION IV-B</t>
  </si>
  <si>
    <t>REGION V</t>
  </si>
  <si>
    <t>REGION VI</t>
  </si>
  <si>
    <t>REGION VII</t>
  </si>
  <si>
    <t>REGION VIII</t>
  </si>
  <si>
    <t>REGION IX</t>
  </si>
  <si>
    <t>REGION X</t>
  </si>
  <si>
    <t>REGION XI</t>
  </si>
  <si>
    <t>REGION XII</t>
  </si>
  <si>
    <t>CARAGA</t>
  </si>
  <si>
    <t>ARMM</t>
  </si>
  <si>
    <t>G451</t>
  </si>
  <si>
    <t>G452</t>
  </si>
  <si>
    <t>G453</t>
  </si>
  <si>
    <t>G454</t>
  </si>
  <si>
    <t>G461</t>
  </si>
  <si>
    <t>G462</t>
  </si>
  <si>
    <t>G463</t>
  </si>
  <si>
    <t>G464</t>
  </si>
  <si>
    <t>G465</t>
  </si>
  <si>
    <t>G466</t>
  </si>
  <si>
    <t>G469</t>
  </si>
  <si>
    <t>G471</t>
  </si>
  <si>
    <t>G472</t>
  </si>
  <si>
    <t>G473</t>
  </si>
  <si>
    <t>G474</t>
  </si>
  <si>
    <t>G475</t>
  </si>
  <si>
    <t>G476</t>
  </si>
  <si>
    <t>G477</t>
  </si>
  <si>
    <t>G479</t>
  </si>
  <si>
    <t>Sale of motor vehicles</t>
  </si>
  <si>
    <t>Maintenance and repair of motor vehicles</t>
  </si>
  <si>
    <t>Sale of motor vehicle parts and accessories</t>
  </si>
  <si>
    <t>Sale, maintenance and repair of mo torcycles and related parts and accessories</t>
  </si>
  <si>
    <t>Wholesale on a fee or contract basis</t>
  </si>
  <si>
    <t>Wholesale of agricultural raw materials and live animals</t>
  </si>
  <si>
    <t>Wholesale of food, beverages and tobacco</t>
  </si>
  <si>
    <t>Wholesale of household goods</t>
  </si>
  <si>
    <t>Wholesale of machinery, equipment and supplies</t>
  </si>
  <si>
    <t>Other specialized wholesale</t>
  </si>
  <si>
    <t>Retail sale in non-specialized stores</t>
  </si>
  <si>
    <t>Retail sale of food, beverages and tobacco in specialized stores</t>
  </si>
  <si>
    <t>Retail sale of information and communications equipment in specialized stores</t>
  </si>
  <si>
    <t>Retail sale of other household equipment in specialized stores</t>
  </si>
  <si>
    <t>Retail sale of cultural and recreation goods in specialized stores</t>
  </si>
  <si>
    <t>Retail sale of other goods in specialized stores</t>
  </si>
  <si>
    <t>Retail trade not in stores, stalls or markets</t>
  </si>
  <si>
    <t>A</t>
  </si>
  <si>
    <t>M</t>
  </si>
  <si>
    <t>%</t>
  </si>
  <si>
    <t>I/E</t>
  </si>
  <si>
    <t>National Capital Region</t>
  </si>
  <si>
    <t>Cordillera Autonomous Region</t>
  </si>
  <si>
    <t>Ilocos Region</t>
  </si>
  <si>
    <t>Cagayan Valley</t>
  </si>
  <si>
    <t>Central Luzon</t>
  </si>
  <si>
    <t>Mimaropa</t>
  </si>
  <si>
    <t>Calabarzon</t>
  </si>
  <si>
    <t>Bicol Region</t>
  </si>
  <si>
    <t>Western Visayas</t>
  </si>
  <si>
    <t>Central Visayas</t>
  </si>
  <si>
    <t>Eastern Visayas</t>
  </si>
  <si>
    <t>Zamboanga Peninsula</t>
  </si>
  <si>
    <t>Soccksargen</t>
  </si>
  <si>
    <t>Caraga</t>
  </si>
  <si>
    <t>Autonomous Region of Muslim Mindanao</t>
  </si>
  <si>
    <t>Northern Mindanao</t>
  </si>
  <si>
    <t>Davao Region</t>
  </si>
  <si>
    <t>emp/n</t>
  </si>
  <si>
    <t>VA/emp</t>
  </si>
  <si>
    <t>All</t>
  </si>
  <si>
    <t>Wholesale and Retail Trade; Repair of Motor Vehicles and Motrocycles</t>
  </si>
  <si>
    <t>Sale, maintenance and repair of motorcycles and related parts and accessories</t>
  </si>
  <si>
    <t>Average Employment per Establishment</t>
  </si>
  <si>
    <t>Income 
per 
Expense</t>
  </si>
  <si>
    <t>Value Added 
per Total Employment (PHP)</t>
  </si>
  <si>
    <t>Average Annual Compensation per Paid Employees (PHP)</t>
  </si>
  <si>
    <t>TABLE 4 Selected Indicators for Wholesale and Retail Trade; Repair of Motor Vehicles and Motorcycles Establishments for All Employment Sizes 
by Industry Group: Philippines,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</si>
</sst>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_);\(#,##0.000\)"/>
    <numFmt numFmtId="166" formatCode="_(* #,##0.000_);_(* \(#,##0.000\);_(* &quot;-&quot;_);_(@_)"/>
    <numFmt numFmtId="167" formatCode="#,##0.0_);\(#,##0.0\)"/>
    <numFmt numFmtId="168" formatCode="_(* #,##0.00_);_(* \(#,##0.00\);_(* &quot;-&quot;_);_(@_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40"/>
      <name val="Calibri"/>
      <family val="2"/>
    </font>
    <font>
      <b/>
      <sz val="8"/>
      <color indexed="40"/>
      <name val="Calibri"/>
      <family val="2"/>
    </font>
    <font>
      <b/>
      <sz val="8"/>
      <color indexed="30"/>
      <name val="Calibri"/>
      <family val="2"/>
    </font>
    <font>
      <b/>
      <sz val="8"/>
      <color indexed="55"/>
      <name val="Calibri"/>
      <family val="2"/>
    </font>
    <font>
      <sz val="8"/>
      <name val="Calibri"/>
      <family val="2"/>
    </font>
    <font>
      <b/>
      <sz val="9"/>
      <color indexed="55"/>
      <name val="Calibri"/>
      <family val="2"/>
    </font>
    <font>
      <b/>
      <i/>
      <sz val="9"/>
      <color indexed="40"/>
      <name val="Calibri"/>
      <family val="2"/>
    </font>
    <font>
      <b/>
      <sz val="9"/>
      <color indexed="40"/>
      <name val="Calibri"/>
      <family val="2"/>
    </font>
    <font>
      <b/>
      <sz val="8"/>
      <name val="Calibri"/>
      <family val="2"/>
    </font>
    <font>
      <i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b/>
      <i/>
      <sz val="8"/>
      <color rgb="FF00B0F0"/>
      <name val="Calibri"/>
      <family val="2"/>
    </font>
    <font>
      <b/>
      <sz val="8"/>
      <color rgb="FF00B0F0"/>
      <name val="Calibri"/>
      <family val="2"/>
    </font>
    <font>
      <b/>
      <sz val="8"/>
      <color rgb="FF0070C0"/>
      <name val="Calibri"/>
      <family val="2"/>
    </font>
    <font>
      <b/>
      <sz val="8"/>
      <color theme="0" tint="-0.3499799966812134"/>
      <name val="Calibri"/>
      <family val="2"/>
    </font>
    <font>
      <b/>
      <sz val="9"/>
      <color theme="0" tint="-0.3499799966812134"/>
      <name val="Calibri"/>
      <family val="2"/>
    </font>
    <font>
      <b/>
      <i/>
      <sz val="9"/>
      <color rgb="FF00B0F0"/>
      <name val="Calibri"/>
      <family val="2"/>
    </font>
    <font>
      <b/>
      <sz val="9"/>
      <color rgb="FF00B0F0"/>
      <name val="Calibri"/>
      <family val="2"/>
    </font>
    <font>
      <b/>
      <sz val="8"/>
      <color theme="0" tint="-0.24997000396251678"/>
      <name val="Calibri"/>
      <family val="2"/>
    </font>
    <font>
      <b/>
      <sz val="9"/>
      <color theme="0" tint="-0.24997000396251678"/>
      <name val="Calibri"/>
      <family val="2"/>
    </font>
    <font>
      <i/>
      <sz val="8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>
        <color rgb="FF000000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41" fontId="52" fillId="0" borderId="0" xfId="0" applyNumberFormat="1" applyFont="1" applyAlignment="1">
      <alignment horizontal="right" wrapText="1"/>
    </xf>
    <xf numFmtId="41" fontId="52" fillId="0" borderId="12" xfId="0" applyNumberFormat="1" applyFont="1" applyBorder="1" applyAlignment="1">
      <alignment horizontal="right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vertical="center" wrapText="1"/>
    </xf>
    <xf numFmtId="41" fontId="52" fillId="33" borderId="0" xfId="0" applyNumberFormat="1" applyFont="1" applyFill="1" applyAlignment="1">
      <alignment horizontal="right" wrapText="1"/>
    </xf>
    <xf numFmtId="41" fontId="52" fillId="34" borderId="0" xfId="0" applyNumberFormat="1" applyFont="1" applyFill="1" applyAlignment="1">
      <alignment horizontal="right" wrapText="1"/>
    </xf>
    <xf numFmtId="41" fontId="52" fillId="35" borderId="0" xfId="0" applyNumberFormat="1" applyFont="1" applyFill="1" applyAlignment="1">
      <alignment horizontal="right" wrapText="1"/>
    </xf>
    <xf numFmtId="41" fontId="52" fillId="15" borderId="0" xfId="0" applyNumberFormat="1" applyFont="1" applyFill="1" applyAlignment="1">
      <alignment horizontal="right" wrapText="1"/>
    </xf>
    <xf numFmtId="0" fontId="52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164" fontId="55" fillId="0" borderId="10" xfId="0" applyNumberFormat="1" applyFont="1" applyBorder="1" applyAlignment="1">
      <alignment horizontal="center" vertical="center" wrapText="1"/>
    </xf>
    <xf numFmtId="164" fontId="55" fillId="0" borderId="11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164" fontId="55" fillId="36" borderId="10" xfId="0" applyNumberFormat="1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wrapText="1"/>
    </xf>
    <xf numFmtId="164" fontId="55" fillId="36" borderId="11" xfId="0" applyNumberFormat="1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wrapText="1"/>
    </xf>
    <xf numFmtId="0" fontId="55" fillId="36" borderId="14" xfId="0" applyFont="1" applyFill="1" applyBorder="1" applyAlignment="1">
      <alignment horizontal="center" wrapText="1"/>
    </xf>
    <xf numFmtId="0" fontId="55" fillId="36" borderId="15" xfId="0" applyFont="1" applyFill="1" applyBorder="1" applyAlignment="1">
      <alignment horizontal="center" wrapText="1"/>
    </xf>
    <xf numFmtId="41" fontId="56" fillId="0" borderId="0" xfId="0" applyNumberFormat="1" applyFont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7" fillId="0" borderId="16" xfId="0" applyFont="1" applyBorder="1" applyAlignment="1">
      <alignment vertical="center" wrapText="1"/>
    </xf>
    <xf numFmtId="0" fontId="57" fillId="0" borderId="0" xfId="0" applyFont="1" applyBorder="1" applyAlignment="1">
      <alignment/>
    </xf>
    <xf numFmtId="41" fontId="58" fillId="0" borderId="0" xfId="0" applyNumberFormat="1" applyFont="1" applyAlignment="1">
      <alignment horizontal="right" wrapText="1"/>
    </xf>
    <xf numFmtId="41" fontId="59" fillId="0" borderId="0" xfId="0" applyNumberFormat="1" applyFont="1" applyAlignment="1">
      <alignment horizontal="right" wrapText="1"/>
    </xf>
    <xf numFmtId="43" fontId="60" fillId="0" borderId="0" xfId="0" applyNumberFormat="1" applyFont="1" applyAlignment="1">
      <alignment horizontal="right" wrapText="1"/>
    </xf>
    <xf numFmtId="41" fontId="60" fillId="0" borderId="0" xfId="0" applyNumberFormat="1" applyFont="1" applyAlignment="1">
      <alignment horizontal="right" wrapText="1"/>
    </xf>
    <xf numFmtId="167" fontId="60" fillId="0" borderId="0" xfId="0" applyNumberFormat="1" applyFont="1" applyAlignment="1">
      <alignment horizontal="right" wrapText="1"/>
    </xf>
    <xf numFmtId="0" fontId="54" fillId="0" borderId="0" xfId="0" applyFont="1" applyAlignment="1">
      <alignment vertical="top" wrapText="1"/>
    </xf>
    <xf numFmtId="41" fontId="54" fillId="0" borderId="0" xfId="0" applyNumberFormat="1" applyFont="1" applyAlignment="1">
      <alignment horizontal="right" wrapText="1"/>
    </xf>
    <xf numFmtId="41" fontId="60" fillId="33" borderId="0" xfId="0" applyNumberFormat="1" applyFont="1" applyFill="1" applyAlignment="1">
      <alignment horizontal="right" wrapText="1"/>
    </xf>
    <xf numFmtId="41" fontId="60" fillId="35" borderId="0" xfId="0" applyNumberFormat="1" applyFont="1" applyFill="1" applyAlignment="1">
      <alignment horizontal="right" wrapText="1"/>
    </xf>
    <xf numFmtId="41" fontId="61" fillId="34" borderId="0" xfId="0" applyNumberFormat="1" applyFont="1" applyFill="1" applyAlignment="1">
      <alignment horizontal="right" wrapText="1"/>
    </xf>
    <xf numFmtId="0" fontId="52" fillId="0" borderId="0" xfId="0" applyFont="1" applyAlignment="1">
      <alignment/>
    </xf>
    <xf numFmtId="0" fontId="55" fillId="0" borderId="0" xfId="0" applyFont="1" applyAlignment="1">
      <alignment/>
    </xf>
    <xf numFmtId="165" fontId="62" fillId="0" borderId="0" xfId="0" applyNumberFormat="1" applyFont="1" applyAlignment="1">
      <alignment horizontal="right" wrapText="1"/>
    </xf>
    <xf numFmtId="166" fontId="62" fillId="0" borderId="0" xfId="0" applyNumberFormat="1" applyFont="1" applyAlignment="1">
      <alignment horizontal="right" wrapText="1"/>
    </xf>
    <xf numFmtId="0" fontId="13" fillId="0" borderId="0" xfId="0" applyFont="1" applyAlignment="1">
      <alignment vertical="top" wrapText="1"/>
    </xf>
    <xf numFmtId="0" fontId="56" fillId="0" borderId="0" xfId="0" applyFont="1" applyAlignment="1">
      <alignment wrapText="1"/>
    </xf>
    <xf numFmtId="164" fontId="52" fillId="0" borderId="0" xfId="0" applyNumberFormat="1" applyFont="1" applyBorder="1" applyAlignment="1">
      <alignment horizontal="center" vertical="center" wrapText="1"/>
    </xf>
    <xf numFmtId="41" fontId="56" fillId="0" borderId="0" xfId="0" applyNumberFormat="1" applyFont="1" applyAlignment="1">
      <alignment horizontal="right" wrapText="1"/>
    </xf>
    <xf numFmtId="165" fontId="63" fillId="0" borderId="0" xfId="0" applyNumberFormat="1" applyFont="1" applyAlignment="1">
      <alignment horizontal="right" wrapText="1"/>
    </xf>
    <xf numFmtId="41" fontId="64" fillId="0" borderId="0" xfId="0" applyNumberFormat="1" applyFont="1" applyAlignment="1">
      <alignment horizontal="right" wrapText="1"/>
    </xf>
    <xf numFmtId="43" fontId="65" fillId="0" borderId="0" xfId="0" applyNumberFormat="1" applyFont="1" applyAlignment="1">
      <alignment horizontal="right" wrapText="1"/>
    </xf>
    <xf numFmtId="41" fontId="65" fillId="0" borderId="0" xfId="0" applyNumberFormat="1" applyFont="1" applyAlignment="1">
      <alignment horizontal="right" wrapText="1"/>
    </xf>
    <xf numFmtId="166" fontId="63" fillId="0" borderId="0" xfId="0" applyNumberFormat="1" applyFont="1" applyAlignment="1">
      <alignment horizontal="right" wrapText="1"/>
    </xf>
    <xf numFmtId="167" fontId="65" fillId="0" borderId="0" xfId="0" applyNumberFormat="1" applyFont="1" applyAlignment="1">
      <alignment horizontal="right" wrapText="1"/>
    </xf>
    <xf numFmtId="0" fontId="55" fillId="0" borderId="0" xfId="0" applyFont="1" applyAlignment="1">
      <alignment/>
    </xf>
    <xf numFmtId="0" fontId="54" fillId="37" borderId="0" xfId="0" applyFont="1" applyFill="1" applyAlignment="1">
      <alignment wrapText="1"/>
    </xf>
    <xf numFmtId="41" fontId="58" fillId="37" borderId="0" xfId="0" applyNumberFormat="1" applyFont="1" applyFill="1" applyAlignment="1">
      <alignment horizontal="right" wrapText="1"/>
    </xf>
    <xf numFmtId="165" fontId="62" fillId="37" borderId="0" xfId="0" applyNumberFormat="1" applyFont="1" applyFill="1" applyAlignment="1">
      <alignment horizontal="right" wrapText="1"/>
    </xf>
    <xf numFmtId="41" fontId="59" fillId="37" borderId="0" xfId="0" applyNumberFormat="1" applyFont="1" applyFill="1" applyAlignment="1">
      <alignment horizontal="right" wrapText="1"/>
    </xf>
    <xf numFmtId="43" fontId="60" fillId="37" borderId="0" xfId="0" applyNumberFormat="1" applyFont="1" applyFill="1" applyAlignment="1">
      <alignment horizontal="right" wrapText="1"/>
    </xf>
    <xf numFmtId="41" fontId="60" fillId="37" borderId="0" xfId="0" applyNumberFormat="1" applyFont="1" applyFill="1" applyAlignment="1">
      <alignment horizontal="right" wrapText="1"/>
    </xf>
    <xf numFmtId="166" fontId="62" fillId="37" borderId="0" xfId="0" applyNumberFormat="1" applyFont="1" applyFill="1" applyAlignment="1">
      <alignment horizontal="right" wrapText="1"/>
    </xf>
    <xf numFmtId="167" fontId="60" fillId="37" borderId="0" xfId="0" applyNumberFormat="1" applyFont="1" applyFill="1" applyAlignment="1">
      <alignment horizontal="right" wrapText="1"/>
    </xf>
    <xf numFmtId="165" fontId="66" fillId="37" borderId="0" xfId="0" applyNumberFormat="1" applyFont="1" applyFill="1" applyAlignment="1">
      <alignment horizontal="right" wrapText="1"/>
    </xf>
    <xf numFmtId="41" fontId="61" fillId="3" borderId="0" xfId="0" applyNumberFormat="1" applyFont="1" applyFill="1" applyAlignment="1">
      <alignment horizontal="right" wrapText="1"/>
    </xf>
    <xf numFmtId="41" fontId="58" fillId="0" borderId="0" xfId="0" applyNumberFormat="1" applyFont="1" applyFill="1" applyAlignment="1">
      <alignment horizontal="right" wrapText="1"/>
    </xf>
    <xf numFmtId="41" fontId="58" fillId="34" borderId="0" xfId="0" applyNumberFormat="1" applyFont="1" applyFill="1" applyAlignment="1">
      <alignment horizontal="right" wrapText="1"/>
    </xf>
    <xf numFmtId="41" fontId="58" fillId="33" borderId="0" xfId="0" applyNumberFormat="1" applyFont="1" applyFill="1" applyAlignment="1">
      <alignment horizontal="right" wrapText="1"/>
    </xf>
    <xf numFmtId="41" fontId="58" fillId="35" borderId="0" xfId="0" applyNumberFormat="1" applyFont="1" applyFill="1" applyAlignment="1">
      <alignment horizontal="right" wrapText="1"/>
    </xf>
    <xf numFmtId="41" fontId="58" fillId="3" borderId="0" xfId="0" applyNumberFormat="1" applyFont="1" applyFill="1" applyAlignment="1">
      <alignment horizontal="right" wrapText="1"/>
    </xf>
    <xf numFmtId="41" fontId="17" fillId="34" borderId="0" xfId="0" applyNumberFormat="1" applyFont="1" applyFill="1" applyAlignment="1">
      <alignment horizontal="right" wrapText="1"/>
    </xf>
    <xf numFmtId="41" fontId="67" fillId="0" borderId="0" xfId="0" applyNumberFormat="1" applyFont="1" applyAlignment="1">
      <alignment horizontal="right" wrapText="1"/>
    </xf>
    <xf numFmtId="41" fontId="66" fillId="0" borderId="0" xfId="0" applyNumberFormat="1" applyFont="1" applyAlignment="1">
      <alignment horizontal="right" wrapText="1"/>
    </xf>
    <xf numFmtId="41" fontId="66" fillId="37" borderId="0" xfId="0" applyNumberFormat="1" applyFont="1" applyFill="1" applyAlignment="1">
      <alignment horizontal="right" wrapText="1"/>
    </xf>
    <xf numFmtId="41" fontId="56" fillId="0" borderId="0" xfId="0" applyNumberFormat="1" applyFont="1" applyFill="1" applyAlignment="1">
      <alignment horizontal="right" wrapText="1"/>
    </xf>
    <xf numFmtId="43" fontId="60" fillId="38" borderId="0" xfId="0" applyNumberFormat="1" applyFont="1" applyFill="1" applyAlignment="1">
      <alignment horizontal="right" wrapText="1"/>
    </xf>
    <xf numFmtId="43" fontId="60" fillId="4" borderId="0" xfId="0" applyNumberFormat="1" applyFont="1" applyFill="1" applyAlignment="1">
      <alignment horizontal="right" wrapText="1"/>
    </xf>
    <xf numFmtId="43" fontId="60" fillId="32" borderId="0" xfId="0" applyNumberFormat="1" applyFont="1" applyFill="1" applyAlignment="1">
      <alignment horizontal="right" wrapText="1"/>
    </xf>
    <xf numFmtId="0" fontId="53" fillId="0" borderId="0" xfId="0" applyFont="1" applyAlignment="1">
      <alignment wrapText="1"/>
    </xf>
    <xf numFmtId="3" fontId="52" fillId="0" borderId="0" xfId="0" applyNumberFormat="1" applyFont="1" applyAlignment="1">
      <alignment wrapText="1"/>
    </xf>
    <xf numFmtId="3" fontId="52" fillId="0" borderId="12" xfId="0" applyNumberFormat="1" applyFont="1" applyBorder="1" applyAlignment="1">
      <alignment wrapText="1"/>
    </xf>
    <xf numFmtId="41" fontId="53" fillId="0" borderId="0" xfId="0" applyNumberFormat="1" applyFont="1" applyAlignment="1">
      <alignment horizontal="right" wrapText="1"/>
    </xf>
    <xf numFmtId="0" fontId="52" fillId="0" borderId="0" xfId="0" applyFont="1" applyBorder="1" applyAlignment="1">
      <alignment vertical="top" wrapText="1"/>
    </xf>
    <xf numFmtId="168" fontId="53" fillId="0" borderId="0" xfId="0" applyNumberFormat="1" applyFont="1" applyAlignment="1">
      <alignment horizontal="right" wrapText="1"/>
    </xf>
    <xf numFmtId="168" fontId="52" fillId="0" borderId="0" xfId="0" applyNumberFormat="1" applyFont="1" applyAlignment="1">
      <alignment horizontal="right" wrapText="1"/>
    </xf>
    <xf numFmtId="41" fontId="52" fillId="0" borderId="0" xfId="0" applyNumberFormat="1" applyFont="1" applyBorder="1" applyAlignment="1">
      <alignment horizontal="right" wrapText="1"/>
    </xf>
    <xf numFmtId="168" fontId="52" fillId="0" borderId="0" xfId="0" applyNumberFormat="1" applyFont="1" applyBorder="1" applyAlignment="1">
      <alignment horizontal="right" wrapText="1"/>
    </xf>
    <xf numFmtId="0" fontId="0" fillId="0" borderId="17" xfId="0" applyBorder="1" applyAlignment="1">
      <alignment/>
    </xf>
    <xf numFmtId="0" fontId="52" fillId="0" borderId="0" xfId="0" applyFont="1" applyAlignment="1">
      <alignment horizontal="left" vertical="center" wrapText="1"/>
    </xf>
    <xf numFmtId="41" fontId="52" fillId="0" borderId="0" xfId="0" applyNumberFormat="1" applyFont="1" applyAlignment="1">
      <alignment horizontal="right" vertical="center" wrapText="1"/>
    </xf>
    <xf numFmtId="168" fontId="52" fillId="0" borderId="0" xfId="0" applyNumberFormat="1" applyFont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68" fillId="0" borderId="18" xfId="0" applyFont="1" applyBorder="1" applyAlignment="1">
      <alignment horizontal="center"/>
    </xf>
    <xf numFmtId="0" fontId="52" fillId="0" borderId="14" xfId="0" applyFont="1" applyBorder="1" applyAlignment="1">
      <alignment/>
    </xf>
    <xf numFmtId="0" fontId="52" fillId="0" borderId="19" xfId="0" applyFont="1" applyBorder="1" applyAlignment="1">
      <alignment/>
    </xf>
    <xf numFmtId="0" fontId="68" fillId="0" borderId="2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center" wrapText="1"/>
    </xf>
    <xf numFmtId="0" fontId="55" fillId="36" borderId="14" xfId="0" applyFont="1" applyFill="1" applyBorder="1" applyAlignment="1">
      <alignment horizontal="center" wrapText="1"/>
    </xf>
    <xf numFmtId="0" fontId="55" fillId="36" borderId="15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horizontal="center"/>
    </xf>
    <xf numFmtId="0" fontId="68" fillId="0" borderId="16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%20ASPBI%20table%201%20al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Sheet1"/>
      <sheetName val="T1"/>
      <sheetName val="T1_c1"/>
      <sheetName val="T2"/>
      <sheetName val="T2_c1"/>
      <sheetName val="T4"/>
      <sheetName val="T4_D"/>
    </sheetNames>
    <sheetDataSet>
      <sheetData sheetId="2">
        <row r="11">
          <cell r="C11">
            <v>99614</v>
          </cell>
          <cell r="D11">
            <v>995081</v>
          </cell>
          <cell r="E11">
            <v>963634</v>
          </cell>
          <cell r="F11">
            <v>3665568825</v>
          </cell>
          <cell r="G11">
            <v>3518170621</v>
          </cell>
          <cell r="H11">
            <v>137016431</v>
          </cell>
        </row>
        <row r="13">
          <cell r="C13">
            <v>1107</v>
          </cell>
          <cell r="D13">
            <v>26271</v>
          </cell>
          <cell r="E13">
            <v>26187</v>
          </cell>
          <cell r="F13">
            <v>245414084</v>
          </cell>
          <cell r="G13">
            <v>234958818</v>
          </cell>
          <cell r="H13">
            <v>5779818</v>
          </cell>
        </row>
        <row r="14">
          <cell r="C14">
            <v>2264</v>
          </cell>
          <cell r="D14">
            <v>17446</v>
          </cell>
          <cell r="E14">
            <v>16750</v>
          </cell>
          <cell r="F14">
            <v>10076718</v>
          </cell>
          <cell r="G14">
            <v>8573352</v>
          </cell>
          <cell r="H14">
            <v>1471108</v>
          </cell>
        </row>
        <row r="15">
          <cell r="C15">
            <v>3298</v>
          </cell>
          <cell r="D15">
            <v>26891</v>
          </cell>
          <cell r="E15">
            <v>26585</v>
          </cell>
          <cell r="F15">
            <v>55132932</v>
          </cell>
          <cell r="G15">
            <v>51973918</v>
          </cell>
          <cell r="H15">
            <v>3454765</v>
          </cell>
        </row>
        <row r="16">
          <cell r="C16">
            <v>5547</v>
          </cell>
          <cell r="D16">
            <v>38996</v>
          </cell>
          <cell r="E16">
            <v>38978</v>
          </cell>
          <cell r="F16">
            <v>80270015</v>
          </cell>
          <cell r="G16">
            <v>78251860</v>
          </cell>
          <cell r="H16">
            <v>4776290</v>
          </cell>
        </row>
        <row r="17">
          <cell r="C17">
            <v>325</v>
          </cell>
          <cell r="D17">
            <v>4068</v>
          </cell>
          <cell r="E17">
            <v>4020</v>
          </cell>
          <cell r="F17">
            <v>5438731</v>
          </cell>
          <cell r="G17">
            <v>4586758</v>
          </cell>
          <cell r="H17">
            <v>708106</v>
          </cell>
        </row>
        <row r="18">
          <cell r="C18">
            <v>1993</v>
          </cell>
          <cell r="D18">
            <v>18465</v>
          </cell>
          <cell r="E18">
            <v>17068</v>
          </cell>
          <cell r="F18">
            <v>41435570</v>
          </cell>
          <cell r="G18">
            <v>39438007</v>
          </cell>
          <cell r="H18">
            <v>1856520</v>
          </cell>
        </row>
        <row r="19">
          <cell r="C19">
            <v>2818</v>
          </cell>
          <cell r="D19">
            <v>60761</v>
          </cell>
          <cell r="E19">
            <v>60403</v>
          </cell>
          <cell r="F19">
            <v>326460036</v>
          </cell>
          <cell r="G19">
            <v>315210575</v>
          </cell>
          <cell r="H19">
            <v>8846955</v>
          </cell>
        </row>
        <row r="20">
          <cell r="C20">
            <v>3879</v>
          </cell>
          <cell r="D20">
            <v>72724</v>
          </cell>
          <cell r="E20">
            <v>72521</v>
          </cell>
          <cell r="F20">
            <v>395609765</v>
          </cell>
          <cell r="G20">
            <v>375061354</v>
          </cell>
          <cell r="H20">
            <v>14672482</v>
          </cell>
        </row>
        <row r="21">
          <cell r="C21">
            <v>1882</v>
          </cell>
          <cell r="D21">
            <v>36300</v>
          </cell>
          <cell r="E21">
            <v>36189</v>
          </cell>
          <cell r="F21">
            <v>155597398</v>
          </cell>
          <cell r="G21">
            <v>147574713</v>
          </cell>
          <cell r="H21">
            <v>8237381</v>
          </cell>
        </row>
        <row r="22">
          <cell r="C22">
            <v>3203</v>
          </cell>
          <cell r="D22">
            <v>45894</v>
          </cell>
          <cell r="E22">
            <v>45195</v>
          </cell>
          <cell r="F22">
            <v>443190523</v>
          </cell>
          <cell r="G22">
            <v>425788987</v>
          </cell>
          <cell r="H22">
            <v>8244631</v>
          </cell>
        </row>
        <row r="23">
          <cell r="C23">
            <v>56</v>
          </cell>
          <cell r="D23">
            <v>910</v>
          </cell>
          <cell r="E23">
            <v>910</v>
          </cell>
          <cell r="F23">
            <v>3303651</v>
          </cell>
          <cell r="G23">
            <v>3208102</v>
          </cell>
          <cell r="H23">
            <v>127705</v>
          </cell>
        </row>
        <row r="24">
          <cell r="C24">
            <v>7953</v>
          </cell>
          <cell r="D24">
            <v>164966</v>
          </cell>
          <cell r="E24">
            <v>159427</v>
          </cell>
          <cell r="F24">
            <v>604612307</v>
          </cell>
          <cell r="G24">
            <v>580283488</v>
          </cell>
          <cell r="H24">
            <v>20042594</v>
          </cell>
        </row>
        <row r="25">
          <cell r="C25">
            <v>8897</v>
          </cell>
          <cell r="D25">
            <v>39911</v>
          </cell>
          <cell r="E25">
            <v>37923</v>
          </cell>
          <cell r="F25">
            <v>57913127</v>
          </cell>
          <cell r="G25">
            <v>55237431</v>
          </cell>
          <cell r="H25">
            <v>3490952</v>
          </cell>
        </row>
        <row r="26">
          <cell r="C26">
            <v>3900</v>
          </cell>
          <cell r="D26">
            <v>51115</v>
          </cell>
          <cell r="E26">
            <v>50286</v>
          </cell>
          <cell r="F26">
            <v>326705775</v>
          </cell>
          <cell r="G26">
            <v>319444136</v>
          </cell>
          <cell r="H26">
            <v>7947819</v>
          </cell>
        </row>
        <row r="27">
          <cell r="C27">
            <v>5053</v>
          </cell>
          <cell r="D27">
            <v>29602</v>
          </cell>
          <cell r="E27">
            <v>27748</v>
          </cell>
          <cell r="F27">
            <v>98631147</v>
          </cell>
          <cell r="G27">
            <v>92527694</v>
          </cell>
          <cell r="H27">
            <v>3735223</v>
          </cell>
        </row>
        <row r="28">
          <cell r="C28">
            <v>13472</v>
          </cell>
          <cell r="D28">
            <v>120168</v>
          </cell>
          <cell r="E28">
            <v>114743</v>
          </cell>
          <cell r="F28">
            <v>253414409</v>
          </cell>
          <cell r="G28">
            <v>240349717</v>
          </cell>
          <cell r="H28">
            <v>12261255</v>
          </cell>
        </row>
        <row r="29">
          <cell r="C29">
            <v>2954</v>
          </cell>
          <cell r="D29">
            <v>23449</v>
          </cell>
          <cell r="E29">
            <v>21751</v>
          </cell>
          <cell r="F29">
            <v>34759881</v>
          </cell>
          <cell r="G29">
            <v>33579516</v>
          </cell>
          <cell r="H29">
            <v>2587127</v>
          </cell>
        </row>
        <row r="30">
          <cell r="C30">
            <v>30550</v>
          </cell>
          <cell r="D30">
            <v>215106</v>
          </cell>
          <cell r="E30">
            <v>204951</v>
          </cell>
          <cell r="F30">
            <v>523739196</v>
          </cell>
          <cell r="G30">
            <v>508423405</v>
          </cell>
          <cell r="H30">
            <v>28490068</v>
          </cell>
        </row>
        <row r="31">
          <cell r="C31">
            <v>463</v>
          </cell>
          <cell r="D31">
            <v>2037</v>
          </cell>
          <cell r="E31">
            <v>1999</v>
          </cell>
          <cell r="F31">
            <v>3863559</v>
          </cell>
          <cell r="G31">
            <v>3698788</v>
          </cell>
          <cell r="H31">
            <v>285631</v>
          </cell>
        </row>
      </sheetData>
      <sheetData sheetId="3">
        <row r="11">
          <cell r="D11">
            <v>340911480</v>
          </cell>
        </row>
        <row r="13">
          <cell r="D13">
            <v>20353699</v>
          </cell>
        </row>
        <row r="14">
          <cell r="D14">
            <v>3516433</v>
          </cell>
        </row>
        <row r="15">
          <cell r="D15">
            <v>7450317</v>
          </cell>
        </row>
        <row r="16">
          <cell r="D16">
            <v>7681829</v>
          </cell>
        </row>
        <row r="17">
          <cell r="D17">
            <v>1878384</v>
          </cell>
        </row>
        <row r="18">
          <cell r="D18">
            <v>4658816</v>
          </cell>
        </row>
        <row r="19">
          <cell r="D19">
            <v>24115988</v>
          </cell>
        </row>
        <row r="20">
          <cell r="D20">
            <v>42993353</v>
          </cell>
        </row>
        <row r="21">
          <cell r="D21">
            <v>19319658</v>
          </cell>
        </row>
        <row r="22">
          <cell r="D22">
            <v>33547745</v>
          </cell>
        </row>
        <row r="23">
          <cell r="D23">
            <v>244441</v>
          </cell>
        </row>
        <row r="24">
          <cell r="D24">
            <v>53777268</v>
          </cell>
        </row>
        <row r="25">
          <cell r="D25">
            <v>7252351</v>
          </cell>
        </row>
        <row r="26">
          <cell r="D26">
            <v>16580755</v>
          </cell>
        </row>
        <row r="27">
          <cell r="D27">
            <v>11145947</v>
          </cell>
        </row>
        <row r="28">
          <cell r="D28">
            <v>30381497</v>
          </cell>
        </row>
        <row r="29">
          <cell r="D29">
            <v>4647438</v>
          </cell>
        </row>
        <row r="30">
          <cell r="D30">
            <v>50806171</v>
          </cell>
        </row>
        <row r="31">
          <cell r="D31">
            <v>559390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10"/>
  <sheetViews>
    <sheetView view="pageBreakPreview" zoomScale="110" zoomScaleNormal="130" zoomScaleSheetLayoutView="110" zoomScalePageLayoutView="0" workbookViewId="0" topLeftCell="A25">
      <selection activeCell="B15" sqref="B15"/>
    </sheetView>
  </sheetViews>
  <sheetFormatPr defaultColWidth="9.140625" defaultRowHeight="15"/>
  <cols>
    <col min="1" max="1" width="9.57421875" style="1" customWidth="1"/>
    <col min="2" max="2" width="34.00390625" style="1" customWidth="1"/>
    <col min="3" max="3" width="9.7109375" style="1" customWidth="1"/>
    <col min="4" max="5" width="7.421875" style="1" customWidth="1"/>
    <col min="6" max="6" width="9.7109375" style="1" customWidth="1"/>
    <col min="7" max="7" width="10.140625" style="1" customWidth="1"/>
    <col min="8" max="8" width="9.421875" style="1" customWidth="1"/>
    <col min="9" max="9" width="10.421875" style="1" customWidth="1"/>
    <col min="10" max="10" width="9.8515625" style="1" customWidth="1"/>
    <col min="11" max="11" width="9.57421875" style="1" customWidth="1"/>
    <col min="12" max="12" width="10.00390625" style="1" customWidth="1"/>
    <col min="13" max="13" width="8.421875" style="1" customWidth="1"/>
    <col min="14" max="14" width="8.00390625" style="1" customWidth="1"/>
    <col min="15" max="15" width="8.140625" style="1" customWidth="1"/>
    <col min="16" max="16" width="10.140625" style="1" customWidth="1"/>
    <col min="17" max="16384" width="9.140625" style="1" customWidth="1"/>
  </cols>
  <sheetData>
    <row r="1" spans="1:16" ht="12.7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</row>
    <row r="2" spans="1:16" s="2" customFormat="1" ht="12.7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</row>
    <row r="3" spans="1:16" s="2" customFormat="1" ht="12.75">
      <c r="A3" s="102" t="s">
        <v>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4"/>
    </row>
    <row r="4" spans="1:16" s="2" customFormat="1" ht="12.75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</row>
    <row r="5" spans="1:16" s="2" customFormat="1" ht="25.5" customHeight="1">
      <c r="A5" s="108" t="s">
        <v>2</v>
      </c>
      <c r="B5" s="99" t="s">
        <v>3</v>
      </c>
      <c r="C5" s="99" t="s">
        <v>4</v>
      </c>
      <c r="D5" s="99" t="s">
        <v>5</v>
      </c>
      <c r="E5" s="99"/>
      <c r="F5" s="99" t="s">
        <v>6</v>
      </c>
      <c r="G5" s="99" t="s">
        <v>7</v>
      </c>
      <c r="H5" s="99"/>
      <c r="I5" s="99"/>
      <c r="J5" s="99" t="s">
        <v>8</v>
      </c>
      <c r="K5" s="99" t="s">
        <v>9</v>
      </c>
      <c r="L5" s="99" t="s">
        <v>10</v>
      </c>
      <c r="M5" s="99" t="s">
        <v>11</v>
      </c>
      <c r="N5" s="99" t="s">
        <v>12</v>
      </c>
      <c r="O5" s="99" t="s">
        <v>13</v>
      </c>
      <c r="P5" s="109" t="s">
        <v>14</v>
      </c>
    </row>
    <row r="6" spans="1:16" ht="12.75">
      <c r="A6" s="108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9"/>
    </row>
    <row r="7" spans="1:16" ht="30" customHeight="1">
      <c r="A7" s="108"/>
      <c r="B7" s="99"/>
      <c r="C7" s="99"/>
      <c r="D7" s="3" t="s">
        <v>15</v>
      </c>
      <c r="E7" s="3" t="s">
        <v>16</v>
      </c>
      <c r="F7" s="99"/>
      <c r="G7" s="3" t="s">
        <v>15</v>
      </c>
      <c r="H7" s="3" t="s">
        <v>17</v>
      </c>
      <c r="I7" s="3" t="s">
        <v>18</v>
      </c>
      <c r="J7" s="99"/>
      <c r="K7" s="99"/>
      <c r="L7" s="99"/>
      <c r="M7" s="99"/>
      <c r="N7" s="99"/>
      <c r="O7" s="99"/>
      <c r="P7" s="109"/>
    </row>
    <row r="8" spans="1:16" ht="12.75">
      <c r="A8" s="108"/>
      <c r="B8" s="99"/>
      <c r="C8" s="4">
        <v>-1</v>
      </c>
      <c r="D8" s="4">
        <v>-2</v>
      </c>
      <c r="E8" s="4">
        <v>-3</v>
      </c>
      <c r="F8" s="4">
        <v>-4</v>
      </c>
      <c r="G8" s="4">
        <v>-5</v>
      </c>
      <c r="H8" s="4">
        <v>-6</v>
      </c>
      <c r="I8" s="4">
        <v>-7</v>
      </c>
      <c r="J8" s="4">
        <v>-8</v>
      </c>
      <c r="K8" s="4">
        <v>-9</v>
      </c>
      <c r="L8" s="4">
        <v>-10</v>
      </c>
      <c r="M8" s="4">
        <v>-11</v>
      </c>
      <c r="N8" s="4">
        <v>-12</v>
      </c>
      <c r="O8" s="4">
        <v>-13</v>
      </c>
      <c r="P8" s="5">
        <v>-14</v>
      </c>
    </row>
    <row r="9" spans="1:16" s="47" customFormat="1" ht="3.75" customHeight="1">
      <c r="A9" s="6"/>
      <c r="B9" s="6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1:16" ht="12.75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6" ht="12.75">
      <c r="A11" s="47" t="s">
        <v>99</v>
      </c>
      <c r="B11" s="85" t="s">
        <v>19</v>
      </c>
      <c r="C11" s="86">
        <v>99614</v>
      </c>
      <c r="D11" s="86">
        <v>995081</v>
      </c>
      <c r="E11" s="86">
        <v>963634</v>
      </c>
      <c r="F11" s="86">
        <v>3665568825</v>
      </c>
      <c r="G11" s="86">
        <v>3518170621</v>
      </c>
      <c r="H11" s="86">
        <v>137016431</v>
      </c>
      <c r="I11" s="86">
        <v>3381154190</v>
      </c>
      <c r="J11" s="86">
        <v>569853029</v>
      </c>
      <c r="K11" s="86">
        <v>340911480</v>
      </c>
      <c r="L11" s="86">
        <v>20060725</v>
      </c>
      <c r="M11" s="86">
        <v>61504611</v>
      </c>
      <c r="N11" s="86">
        <v>2208594</v>
      </c>
      <c r="O11" s="86">
        <v>1744528</v>
      </c>
      <c r="P11" s="87">
        <v>1700052516</v>
      </c>
    </row>
    <row r="12" spans="1:16" ht="12.75">
      <c r="A12" s="8" t="s">
        <v>40</v>
      </c>
      <c r="B12" s="8" t="s">
        <v>59</v>
      </c>
      <c r="C12" s="86">
        <v>1107</v>
      </c>
      <c r="D12" s="86">
        <v>26271</v>
      </c>
      <c r="E12" s="86">
        <v>26187</v>
      </c>
      <c r="F12" s="86">
        <v>245414084</v>
      </c>
      <c r="G12" s="86">
        <v>234958818</v>
      </c>
      <c r="H12" s="86">
        <v>5779818</v>
      </c>
      <c r="I12" s="86">
        <v>229178999</v>
      </c>
      <c r="J12" s="86">
        <v>21581985</v>
      </c>
      <c r="K12" s="86">
        <v>20353699</v>
      </c>
      <c r="L12" s="86">
        <v>861771</v>
      </c>
      <c r="M12" s="86">
        <v>5086667</v>
      </c>
      <c r="N12" s="8" t="s">
        <v>20</v>
      </c>
      <c r="O12" s="8" t="s">
        <v>20</v>
      </c>
      <c r="P12" s="87">
        <v>110716994</v>
      </c>
    </row>
    <row r="13" spans="1:16" ht="12.75">
      <c r="A13" s="8" t="s">
        <v>41</v>
      </c>
      <c r="B13" s="8" t="s">
        <v>60</v>
      </c>
      <c r="C13" s="86">
        <v>2264</v>
      </c>
      <c r="D13" s="86">
        <v>17446</v>
      </c>
      <c r="E13" s="86">
        <v>16750</v>
      </c>
      <c r="F13" s="86">
        <v>10076718</v>
      </c>
      <c r="G13" s="86">
        <v>8573352</v>
      </c>
      <c r="H13" s="86">
        <v>1471108</v>
      </c>
      <c r="I13" s="86">
        <v>7102244</v>
      </c>
      <c r="J13" s="8" t="s">
        <v>20</v>
      </c>
      <c r="K13" s="86">
        <v>3516433</v>
      </c>
      <c r="L13" s="86">
        <v>218405</v>
      </c>
      <c r="M13" s="86">
        <v>26105</v>
      </c>
      <c r="N13" s="8" t="s">
        <v>20</v>
      </c>
      <c r="O13" s="8" t="s">
        <v>20</v>
      </c>
      <c r="P13" s="87">
        <v>7330749</v>
      </c>
    </row>
    <row r="14" spans="1:16" ht="12.75">
      <c r="A14" s="8" t="s">
        <v>42</v>
      </c>
      <c r="B14" s="8" t="s">
        <v>61</v>
      </c>
      <c r="C14" s="86">
        <v>3298</v>
      </c>
      <c r="D14" s="86">
        <v>26891</v>
      </c>
      <c r="E14" s="86">
        <v>26585</v>
      </c>
      <c r="F14" s="86">
        <v>55132932</v>
      </c>
      <c r="G14" s="86">
        <v>51973918</v>
      </c>
      <c r="H14" s="86">
        <v>3454765</v>
      </c>
      <c r="I14" s="86">
        <v>48519153</v>
      </c>
      <c r="J14" s="86">
        <v>9391563</v>
      </c>
      <c r="K14" s="86">
        <v>7450317</v>
      </c>
      <c r="L14" s="86">
        <v>364244</v>
      </c>
      <c r="M14" s="86">
        <v>1037555</v>
      </c>
      <c r="N14" s="8" t="s">
        <v>20</v>
      </c>
      <c r="O14" s="86">
        <v>2368</v>
      </c>
      <c r="P14" s="87">
        <v>36514580</v>
      </c>
    </row>
    <row r="15" spans="1:16" ht="25.5">
      <c r="A15" s="8" t="s">
        <v>43</v>
      </c>
      <c r="B15" s="8" t="s">
        <v>62</v>
      </c>
      <c r="C15" s="86">
        <v>5547</v>
      </c>
      <c r="D15" s="86">
        <v>38996</v>
      </c>
      <c r="E15" s="86">
        <v>38978</v>
      </c>
      <c r="F15" s="86">
        <v>80270015</v>
      </c>
      <c r="G15" s="86">
        <v>78251860</v>
      </c>
      <c r="H15" s="86">
        <v>4776290</v>
      </c>
      <c r="I15" s="86">
        <v>73475570</v>
      </c>
      <c r="J15" s="86">
        <v>12231952</v>
      </c>
      <c r="K15" s="86">
        <v>7681829</v>
      </c>
      <c r="L15" s="86">
        <v>326291</v>
      </c>
      <c r="M15" s="86">
        <v>2865837</v>
      </c>
      <c r="N15" s="8" t="s">
        <v>20</v>
      </c>
      <c r="O15" s="8" t="s">
        <v>20</v>
      </c>
      <c r="P15" s="87">
        <v>52838960</v>
      </c>
    </row>
    <row r="16" spans="1:16" ht="12.75">
      <c r="A16" s="8" t="s">
        <v>44</v>
      </c>
      <c r="B16" s="8" t="s">
        <v>63</v>
      </c>
      <c r="C16" s="8">
        <v>325</v>
      </c>
      <c r="D16" s="86">
        <v>4068</v>
      </c>
      <c r="E16" s="86">
        <v>4020</v>
      </c>
      <c r="F16" s="86">
        <v>5438731</v>
      </c>
      <c r="G16" s="86">
        <v>4586758</v>
      </c>
      <c r="H16" s="86">
        <v>708106</v>
      </c>
      <c r="I16" s="86">
        <v>3878652</v>
      </c>
      <c r="J16" s="8" t="s">
        <v>20</v>
      </c>
      <c r="K16" s="86">
        <v>1878384</v>
      </c>
      <c r="L16" s="86">
        <v>53672</v>
      </c>
      <c r="M16" s="86">
        <v>-9228</v>
      </c>
      <c r="N16" s="8" t="s">
        <v>20</v>
      </c>
      <c r="O16" s="8" t="s">
        <v>20</v>
      </c>
      <c r="P16" s="87">
        <v>5087438</v>
      </c>
    </row>
    <row r="17" spans="1:16" ht="25.5">
      <c r="A17" s="8" t="s">
        <v>45</v>
      </c>
      <c r="B17" s="8" t="s">
        <v>64</v>
      </c>
      <c r="C17" s="86">
        <v>1993</v>
      </c>
      <c r="D17" s="86">
        <v>18465</v>
      </c>
      <c r="E17" s="86">
        <v>17068</v>
      </c>
      <c r="F17" s="86">
        <v>41435570</v>
      </c>
      <c r="G17" s="86">
        <v>39438007</v>
      </c>
      <c r="H17" s="86">
        <v>1856520</v>
      </c>
      <c r="I17" s="86">
        <v>37581487</v>
      </c>
      <c r="J17" s="86">
        <v>6942710</v>
      </c>
      <c r="K17" s="86">
        <v>4658816</v>
      </c>
      <c r="L17" s="86">
        <v>198101</v>
      </c>
      <c r="M17" s="86">
        <v>-97083</v>
      </c>
      <c r="N17" s="8" t="s">
        <v>20</v>
      </c>
      <c r="O17" s="8" t="s">
        <v>20</v>
      </c>
      <c r="P17" s="87">
        <v>21641567</v>
      </c>
    </row>
    <row r="18" spans="1:16" ht="12.75">
      <c r="A18" s="8" t="s">
        <v>46</v>
      </c>
      <c r="B18" s="8" t="s">
        <v>65</v>
      </c>
      <c r="C18" s="86">
        <v>2818</v>
      </c>
      <c r="D18" s="86">
        <v>60761</v>
      </c>
      <c r="E18" s="86">
        <v>60403</v>
      </c>
      <c r="F18" s="86">
        <v>326460036</v>
      </c>
      <c r="G18" s="86">
        <v>315210575</v>
      </c>
      <c r="H18" s="86">
        <v>8846955</v>
      </c>
      <c r="I18" s="86">
        <v>306363620</v>
      </c>
      <c r="J18" s="86">
        <v>43253920</v>
      </c>
      <c r="K18" s="86">
        <v>24115988</v>
      </c>
      <c r="L18" s="86">
        <v>1113013</v>
      </c>
      <c r="M18" s="86">
        <v>6100719</v>
      </c>
      <c r="N18" s="86">
        <v>2145913</v>
      </c>
      <c r="O18" s="8" t="s">
        <v>20</v>
      </c>
      <c r="P18" s="87">
        <v>132377915</v>
      </c>
    </row>
    <row r="19" spans="1:16" ht="12.75">
      <c r="A19" s="8" t="s">
        <v>47</v>
      </c>
      <c r="B19" s="8" t="s">
        <v>66</v>
      </c>
      <c r="C19" s="86">
        <v>3879</v>
      </c>
      <c r="D19" s="86">
        <v>72724</v>
      </c>
      <c r="E19" s="86">
        <v>72521</v>
      </c>
      <c r="F19" s="86">
        <v>395609765</v>
      </c>
      <c r="G19" s="86">
        <v>375061354</v>
      </c>
      <c r="H19" s="86">
        <v>14672482</v>
      </c>
      <c r="I19" s="86">
        <v>360388873</v>
      </c>
      <c r="J19" s="86">
        <v>82248556</v>
      </c>
      <c r="K19" s="86">
        <v>42993353</v>
      </c>
      <c r="L19" s="86">
        <v>2264958</v>
      </c>
      <c r="M19" s="86">
        <v>4820693</v>
      </c>
      <c r="N19" s="8" t="s">
        <v>20</v>
      </c>
      <c r="O19" s="86">
        <v>488848</v>
      </c>
      <c r="P19" s="87">
        <v>189360696</v>
      </c>
    </row>
    <row r="20" spans="1:16" ht="12.75">
      <c r="A20" s="8" t="s">
        <v>48</v>
      </c>
      <c r="B20" s="8" t="s">
        <v>67</v>
      </c>
      <c r="C20" s="86">
        <v>1882</v>
      </c>
      <c r="D20" s="86">
        <v>36300</v>
      </c>
      <c r="E20" s="86">
        <v>36189</v>
      </c>
      <c r="F20" s="86">
        <v>155597398</v>
      </c>
      <c r="G20" s="86">
        <v>147574713</v>
      </c>
      <c r="H20" s="86">
        <v>8237381</v>
      </c>
      <c r="I20" s="86">
        <v>139337332</v>
      </c>
      <c r="J20" s="86">
        <v>27141163</v>
      </c>
      <c r="K20" s="86">
        <v>19319658</v>
      </c>
      <c r="L20" s="86">
        <v>1332026</v>
      </c>
      <c r="M20" s="86">
        <v>4121229</v>
      </c>
      <c r="N20" s="8" t="s">
        <v>20</v>
      </c>
      <c r="O20" s="86">
        <v>89544</v>
      </c>
      <c r="P20" s="87">
        <v>90687441</v>
      </c>
    </row>
    <row r="21" spans="1:16" ht="12.75">
      <c r="A21" s="8" t="s">
        <v>49</v>
      </c>
      <c r="B21" s="8" t="s">
        <v>68</v>
      </c>
      <c r="C21" s="86">
        <v>3203</v>
      </c>
      <c r="D21" s="86">
        <v>45894</v>
      </c>
      <c r="E21" s="86">
        <v>45195</v>
      </c>
      <c r="F21" s="86">
        <v>443190523</v>
      </c>
      <c r="G21" s="86">
        <v>425788987</v>
      </c>
      <c r="H21" s="86">
        <v>8244631</v>
      </c>
      <c r="I21" s="86">
        <v>417544356</v>
      </c>
      <c r="J21" s="86">
        <v>59934410</v>
      </c>
      <c r="K21" s="86">
        <v>33547745</v>
      </c>
      <c r="L21" s="86">
        <v>2693422</v>
      </c>
      <c r="M21" s="86">
        <v>6734791</v>
      </c>
      <c r="N21" s="8" t="s">
        <v>20</v>
      </c>
      <c r="O21" s="8" t="s">
        <v>20</v>
      </c>
      <c r="P21" s="87">
        <v>202028864</v>
      </c>
    </row>
    <row r="22" spans="1:16" ht="12.75">
      <c r="A22" s="8" t="s">
        <v>50</v>
      </c>
      <c r="B22" s="8" t="s">
        <v>21</v>
      </c>
      <c r="C22" s="8">
        <v>56</v>
      </c>
      <c r="D22" s="8">
        <v>910</v>
      </c>
      <c r="E22" s="8">
        <v>910</v>
      </c>
      <c r="F22" s="86">
        <v>3303651</v>
      </c>
      <c r="G22" s="86">
        <v>3208102</v>
      </c>
      <c r="H22" s="86">
        <v>127705</v>
      </c>
      <c r="I22" s="86">
        <v>3080398</v>
      </c>
      <c r="J22" s="86">
        <v>396098</v>
      </c>
      <c r="K22" s="86">
        <v>244441</v>
      </c>
      <c r="L22" s="8" t="s">
        <v>20</v>
      </c>
      <c r="M22" s="86">
        <v>67427</v>
      </c>
      <c r="N22" s="8" t="s">
        <v>20</v>
      </c>
      <c r="O22" s="8" t="s">
        <v>20</v>
      </c>
      <c r="P22" s="87">
        <v>975635</v>
      </c>
    </row>
    <row r="23" spans="1:16" ht="12.75">
      <c r="A23" s="8" t="s">
        <v>51</v>
      </c>
      <c r="B23" s="8" t="s">
        <v>69</v>
      </c>
      <c r="C23" s="86">
        <v>7953</v>
      </c>
      <c r="D23" s="86">
        <v>164966</v>
      </c>
      <c r="E23" s="86">
        <v>159427</v>
      </c>
      <c r="F23" s="86">
        <v>604612307</v>
      </c>
      <c r="G23" s="86">
        <v>580283488</v>
      </c>
      <c r="H23" s="86">
        <v>20042594</v>
      </c>
      <c r="I23" s="86">
        <v>560240894</v>
      </c>
      <c r="J23" s="86">
        <v>97862180</v>
      </c>
      <c r="K23" s="86">
        <v>53777268</v>
      </c>
      <c r="L23" s="86">
        <v>3873654</v>
      </c>
      <c r="M23" s="86">
        <v>7100126</v>
      </c>
      <c r="N23" s="86">
        <v>62681</v>
      </c>
      <c r="O23" s="8" t="s">
        <v>20</v>
      </c>
      <c r="P23" s="87">
        <v>205890305</v>
      </c>
    </row>
    <row r="24" spans="1:16" ht="25.5">
      <c r="A24" s="8" t="s">
        <v>52</v>
      </c>
      <c r="B24" s="8" t="s">
        <v>70</v>
      </c>
      <c r="C24" s="86">
        <v>8897</v>
      </c>
      <c r="D24" s="86">
        <v>39911</v>
      </c>
      <c r="E24" s="86">
        <v>37923</v>
      </c>
      <c r="F24" s="86">
        <v>57913127</v>
      </c>
      <c r="G24" s="86">
        <v>55237431</v>
      </c>
      <c r="H24" s="86">
        <v>3490952</v>
      </c>
      <c r="I24" s="86">
        <v>51746479</v>
      </c>
      <c r="J24" s="86">
        <v>11859860</v>
      </c>
      <c r="K24" s="86">
        <v>7252351</v>
      </c>
      <c r="L24" s="86">
        <v>207232</v>
      </c>
      <c r="M24" s="86">
        <v>-115514</v>
      </c>
      <c r="N24" s="8" t="s">
        <v>20</v>
      </c>
      <c r="O24" s="8" t="s">
        <v>20</v>
      </c>
      <c r="P24" s="87">
        <v>21138419</v>
      </c>
    </row>
    <row r="25" spans="1:16" ht="12.75">
      <c r="A25" s="8" t="s">
        <v>53</v>
      </c>
      <c r="B25" s="8" t="s">
        <v>22</v>
      </c>
      <c r="C25" s="86">
        <v>3900</v>
      </c>
      <c r="D25" s="86">
        <v>51115</v>
      </c>
      <c r="E25" s="86">
        <v>50286</v>
      </c>
      <c r="F25" s="86">
        <v>326705775</v>
      </c>
      <c r="G25" s="86">
        <v>319444136</v>
      </c>
      <c r="H25" s="86">
        <v>7947819</v>
      </c>
      <c r="I25" s="86">
        <v>311496317</v>
      </c>
      <c r="J25" s="86">
        <v>27065688</v>
      </c>
      <c r="K25" s="86">
        <v>16580755</v>
      </c>
      <c r="L25" s="86">
        <v>136034</v>
      </c>
      <c r="M25" s="86">
        <v>870349</v>
      </c>
      <c r="N25" s="8" t="s">
        <v>20</v>
      </c>
      <c r="O25" s="8" t="s">
        <v>20</v>
      </c>
      <c r="P25" s="87">
        <v>175245562</v>
      </c>
    </row>
    <row r="26" spans="1:16" ht="25.5">
      <c r="A26" s="8" t="s">
        <v>54</v>
      </c>
      <c r="B26" s="8" t="s">
        <v>71</v>
      </c>
      <c r="C26" s="86">
        <v>5053</v>
      </c>
      <c r="D26" s="86">
        <v>29602</v>
      </c>
      <c r="E26" s="86">
        <v>27748</v>
      </c>
      <c r="F26" s="86">
        <v>98631147</v>
      </c>
      <c r="G26" s="86">
        <v>92527694</v>
      </c>
      <c r="H26" s="86">
        <v>3735223</v>
      </c>
      <c r="I26" s="86">
        <v>88792471</v>
      </c>
      <c r="J26" s="86">
        <v>14894153</v>
      </c>
      <c r="K26" s="86">
        <v>11145947</v>
      </c>
      <c r="L26" s="86">
        <v>262570</v>
      </c>
      <c r="M26" s="86">
        <v>1066052</v>
      </c>
      <c r="N26" s="8" t="s">
        <v>20</v>
      </c>
      <c r="O26" s="86">
        <v>43710</v>
      </c>
      <c r="P26" s="87">
        <v>42147355</v>
      </c>
    </row>
    <row r="27" spans="1:16" ht="25.5">
      <c r="A27" s="8" t="s">
        <v>55</v>
      </c>
      <c r="B27" s="8" t="s">
        <v>72</v>
      </c>
      <c r="C27" s="86">
        <v>13472</v>
      </c>
      <c r="D27" s="86">
        <v>120168</v>
      </c>
      <c r="E27" s="86">
        <v>114743</v>
      </c>
      <c r="F27" s="86">
        <v>253414409</v>
      </c>
      <c r="G27" s="86">
        <v>240349717</v>
      </c>
      <c r="H27" s="86">
        <v>12261255</v>
      </c>
      <c r="I27" s="86">
        <v>228088462</v>
      </c>
      <c r="J27" s="86">
        <v>50344561</v>
      </c>
      <c r="K27" s="86">
        <v>30381497</v>
      </c>
      <c r="L27" s="86">
        <v>2297707</v>
      </c>
      <c r="M27" s="86">
        <v>10812237</v>
      </c>
      <c r="N27" s="8" t="s">
        <v>20</v>
      </c>
      <c r="O27" s="86">
        <v>1082384</v>
      </c>
      <c r="P27" s="87">
        <v>143858369</v>
      </c>
    </row>
    <row r="28" spans="1:16" ht="25.5">
      <c r="A28" s="8" t="s">
        <v>56</v>
      </c>
      <c r="B28" s="8" t="s">
        <v>73</v>
      </c>
      <c r="C28" s="86">
        <v>2954</v>
      </c>
      <c r="D28" s="86">
        <v>23449</v>
      </c>
      <c r="E28" s="86">
        <v>21751</v>
      </c>
      <c r="F28" s="86">
        <v>34759881</v>
      </c>
      <c r="G28" s="86">
        <v>33579516</v>
      </c>
      <c r="H28" s="86">
        <v>2587127</v>
      </c>
      <c r="I28" s="86">
        <v>30992389</v>
      </c>
      <c r="J28" s="86">
        <v>10455078</v>
      </c>
      <c r="K28" s="86">
        <v>4647438</v>
      </c>
      <c r="L28" s="86">
        <v>476267</v>
      </c>
      <c r="M28" s="86">
        <v>1187411</v>
      </c>
      <c r="N28" s="8" t="s">
        <v>20</v>
      </c>
      <c r="O28" s="8" t="s">
        <v>20</v>
      </c>
      <c r="P28" s="87">
        <v>28059515</v>
      </c>
    </row>
    <row r="29" spans="1:16" ht="12.75">
      <c r="A29" s="8" t="s">
        <v>57</v>
      </c>
      <c r="B29" s="8" t="s">
        <v>74</v>
      </c>
      <c r="C29" s="86">
        <v>30550</v>
      </c>
      <c r="D29" s="86">
        <v>215106</v>
      </c>
      <c r="E29" s="86">
        <v>204951</v>
      </c>
      <c r="F29" s="86">
        <v>523739196</v>
      </c>
      <c r="G29" s="86">
        <v>508423405</v>
      </c>
      <c r="H29" s="86">
        <v>28490068</v>
      </c>
      <c r="I29" s="86">
        <v>479933336</v>
      </c>
      <c r="J29" s="86">
        <v>93239774</v>
      </c>
      <c r="K29" s="86">
        <v>50806171</v>
      </c>
      <c r="L29" s="86">
        <v>3359926</v>
      </c>
      <c r="M29" s="86">
        <v>9727767</v>
      </c>
      <c r="N29" s="8" t="s">
        <v>20</v>
      </c>
      <c r="O29" s="86">
        <v>37674</v>
      </c>
      <c r="P29" s="87">
        <v>232113334</v>
      </c>
    </row>
    <row r="30" spans="1:16" ht="12.75">
      <c r="A30" s="8" t="s">
        <v>58</v>
      </c>
      <c r="B30" s="8" t="s">
        <v>75</v>
      </c>
      <c r="C30" s="8">
        <v>463</v>
      </c>
      <c r="D30" s="86">
        <v>2037</v>
      </c>
      <c r="E30" s="86">
        <v>1999</v>
      </c>
      <c r="F30" s="86">
        <v>3863559</v>
      </c>
      <c r="G30" s="86">
        <v>3698788</v>
      </c>
      <c r="H30" s="86">
        <v>285631</v>
      </c>
      <c r="I30" s="86">
        <v>3413158</v>
      </c>
      <c r="J30" s="86">
        <v>1009376</v>
      </c>
      <c r="K30" s="86">
        <v>559390</v>
      </c>
      <c r="L30" s="86">
        <v>21433</v>
      </c>
      <c r="M30" s="86">
        <v>101469</v>
      </c>
      <c r="N30" s="8" t="s">
        <v>20</v>
      </c>
      <c r="O30" s="8" t="s">
        <v>20</v>
      </c>
      <c r="P30" s="87">
        <v>2038818</v>
      </c>
    </row>
    <row r="31" spans="1:16" ht="12.75">
      <c r="A31" s="85" t="s">
        <v>23</v>
      </c>
      <c r="B31" s="8"/>
      <c r="C31" s="86">
        <v>25706</v>
      </c>
      <c r="D31" s="86">
        <v>373186</v>
      </c>
      <c r="E31" s="86">
        <v>370429</v>
      </c>
      <c r="F31" s="86">
        <v>1767956083</v>
      </c>
      <c r="G31" s="86">
        <v>1691210227</v>
      </c>
      <c r="H31" s="86">
        <v>67924328</v>
      </c>
      <c r="I31" s="86">
        <v>1623285899</v>
      </c>
      <c r="J31" s="86">
        <v>304674367</v>
      </c>
      <c r="K31" s="86">
        <v>177973291</v>
      </c>
      <c r="L31" s="86">
        <v>10708899</v>
      </c>
      <c r="M31" s="86">
        <v>30376221</v>
      </c>
      <c r="N31" s="86">
        <v>2208594</v>
      </c>
      <c r="O31" s="86">
        <v>1743162</v>
      </c>
      <c r="P31" s="87">
        <v>827406133</v>
      </c>
    </row>
    <row r="32" spans="1:16" ht="12.75">
      <c r="A32" s="85" t="s">
        <v>24</v>
      </c>
      <c r="B32" s="8"/>
      <c r="C32" s="86">
        <v>1870</v>
      </c>
      <c r="D32" s="86">
        <v>16166</v>
      </c>
      <c r="E32" s="86">
        <v>14163</v>
      </c>
      <c r="F32" s="86">
        <v>24251600</v>
      </c>
      <c r="G32" s="86">
        <v>22937742</v>
      </c>
      <c r="H32" s="86">
        <v>1122049</v>
      </c>
      <c r="I32" s="86">
        <v>21815693</v>
      </c>
      <c r="J32" s="86">
        <v>4429763</v>
      </c>
      <c r="K32" s="86">
        <v>2767841</v>
      </c>
      <c r="L32" s="86">
        <v>147376</v>
      </c>
      <c r="M32" s="86">
        <v>1818519</v>
      </c>
      <c r="N32" s="8" t="s">
        <v>20</v>
      </c>
      <c r="O32" s="8" t="s">
        <v>20</v>
      </c>
      <c r="P32" s="87">
        <v>11464689</v>
      </c>
    </row>
    <row r="33" spans="1:16" ht="12.75">
      <c r="A33" s="85" t="s">
        <v>25</v>
      </c>
      <c r="B33" s="8"/>
      <c r="C33" s="86">
        <v>5585</v>
      </c>
      <c r="D33" s="86">
        <v>43440</v>
      </c>
      <c r="E33" s="86">
        <v>40638</v>
      </c>
      <c r="F33" s="86">
        <v>120469071</v>
      </c>
      <c r="G33" s="86">
        <v>115900838</v>
      </c>
      <c r="H33" s="86">
        <v>5233664</v>
      </c>
      <c r="I33" s="86">
        <v>110667173</v>
      </c>
      <c r="J33" s="86">
        <v>13678356</v>
      </c>
      <c r="K33" s="86">
        <v>10799365</v>
      </c>
      <c r="L33" s="86">
        <v>447194</v>
      </c>
      <c r="M33" s="86">
        <v>712081</v>
      </c>
      <c r="N33" s="8" t="s">
        <v>20</v>
      </c>
      <c r="O33" s="8" t="s">
        <v>20</v>
      </c>
      <c r="P33" s="87">
        <v>36133047</v>
      </c>
    </row>
    <row r="34" spans="1:16" ht="12.75">
      <c r="A34" s="85" t="s">
        <v>26</v>
      </c>
      <c r="B34" s="8"/>
      <c r="C34" s="86">
        <v>2716</v>
      </c>
      <c r="D34" s="86">
        <v>16435</v>
      </c>
      <c r="E34" s="86">
        <v>15942</v>
      </c>
      <c r="F34" s="86">
        <v>39567256</v>
      </c>
      <c r="G34" s="86">
        <v>36619978</v>
      </c>
      <c r="H34" s="86">
        <v>1334620</v>
      </c>
      <c r="I34" s="86">
        <v>35285358</v>
      </c>
      <c r="J34" s="86">
        <v>6986814</v>
      </c>
      <c r="K34" s="86">
        <v>4967157</v>
      </c>
      <c r="L34" s="86">
        <v>85913</v>
      </c>
      <c r="M34" s="86">
        <v>310429</v>
      </c>
      <c r="N34" s="8" t="s">
        <v>20</v>
      </c>
      <c r="O34" s="8" t="s">
        <v>20</v>
      </c>
      <c r="P34" s="87">
        <v>14037434</v>
      </c>
    </row>
    <row r="35" spans="1:16" ht="12.75">
      <c r="A35" s="85" t="s">
        <v>27</v>
      </c>
      <c r="B35" s="8"/>
      <c r="C35" s="86">
        <v>8429</v>
      </c>
      <c r="D35" s="86">
        <v>73066</v>
      </c>
      <c r="E35" s="86">
        <v>69708</v>
      </c>
      <c r="F35" s="86">
        <v>276046517</v>
      </c>
      <c r="G35" s="86">
        <v>266072678</v>
      </c>
      <c r="H35" s="86">
        <v>9093608</v>
      </c>
      <c r="I35" s="86">
        <v>256979071</v>
      </c>
      <c r="J35" s="86">
        <v>38523432</v>
      </c>
      <c r="K35" s="86">
        <v>23225630</v>
      </c>
      <c r="L35" s="86">
        <v>2645531</v>
      </c>
      <c r="M35" s="86">
        <v>12720049</v>
      </c>
      <c r="N35" s="8" t="s">
        <v>20</v>
      </c>
      <c r="O35" s="8" t="s">
        <v>20</v>
      </c>
      <c r="P35" s="87">
        <v>116434411</v>
      </c>
    </row>
    <row r="36" spans="1:16" ht="12.75">
      <c r="A36" s="85" t="s">
        <v>28</v>
      </c>
      <c r="B36" s="8"/>
      <c r="C36" s="86">
        <v>16505</v>
      </c>
      <c r="D36" s="86">
        <v>122672</v>
      </c>
      <c r="E36" s="86">
        <v>118182</v>
      </c>
      <c r="F36" s="86">
        <v>413351126</v>
      </c>
      <c r="G36" s="86">
        <v>399700299</v>
      </c>
      <c r="H36" s="86">
        <v>14673105</v>
      </c>
      <c r="I36" s="86">
        <v>385027194</v>
      </c>
      <c r="J36" s="86">
        <v>60461306</v>
      </c>
      <c r="K36" s="86">
        <v>32568825</v>
      </c>
      <c r="L36" s="86">
        <v>1392421</v>
      </c>
      <c r="M36" s="86">
        <v>1640990</v>
      </c>
      <c r="N36" s="8" t="s">
        <v>20</v>
      </c>
      <c r="O36" s="8">
        <v>799</v>
      </c>
      <c r="P36" s="87">
        <v>152413613</v>
      </c>
    </row>
    <row r="37" spans="1:16" ht="12.75">
      <c r="A37" s="85" t="s">
        <v>29</v>
      </c>
      <c r="B37" s="8"/>
      <c r="C37" s="8">
        <v>956</v>
      </c>
      <c r="D37" s="86">
        <v>6272</v>
      </c>
      <c r="E37" s="86">
        <v>5343</v>
      </c>
      <c r="F37" s="86">
        <v>14230711</v>
      </c>
      <c r="G37" s="86">
        <v>13743952</v>
      </c>
      <c r="H37" s="86">
        <v>413606</v>
      </c>
      <c r="I37" s="86">
        <v>13330346</v>
      </c>
      <c r="J37" s="86">
        <v>1650374</v>
      </c>
      <c r="K37" s="86">
        <v>1049880</v>
      </c>
      <c r="L37" s="86">
        <v>109762</v>
      </c>
      <c r="M37" s="86">
        <v>217283</v>
      </c>
      <c r="N37" s="8" t="s">
        <v>20</v>
      </c>
      <c r="O37" s="8" t="s">
        <v>20</v>
      </c>
      <c r="P37" s="87">
        <v>4354113</v>
      </c>
    </row>
    <row r="38" spans="1:16" ht="12.75">
      <c r="A38" s="85" t="s">
        <v>30</v>
      </c>
      <c r="B38" s="8"/>
      <c r="C38" s="86">
        <v>3642</v>
      </c>
      <c r="D38" s="86">
        <v>33114</v>
      </c>
      <c r="E38" s="86">
        <v>32130</v>
      </c>
      <c r="F38" s="86">
        <v>111385680</v>
      </c>
      <c r="G38" s="86">
        <v>109876425</v>
      </c>
      <c r="H38" s="86">
        <v>4024353</v>
      </c>
      <c r="I38" s="86">
        <v>105852072</v>
      </c>
      <c r="J38" s="86">
        <v>14199015</v>
      </c>
      <c r="K38" s="86">
        <v>6733947</v>
      </c>
      <c r="L38" s="86">
        <v>277211</v>
      </c>
      <c r="M38" s="86">
        <v>1932856</v>
      </c>
      <c r="N38" s="8" t="s">
        <v>20</v>
      </c>
      <c r="O38" s="8" t="s">
        <v>20</v>
      </c>
      <c r="P38" s="87">
        <v>32556995</v>
      </c>
    </row>
    <row r="39" spans="1:16" ht="12.75">
      <c r="A39" s="85" t="s">
        <v>31</v>
      </c>
      <c r="B39" s="8"/>
      <c r="C39" s="86">
        <v>3563</v>
      </c>
      <c r="D39" s="86">
        <v>44346</v>
      </c>
      <c r="E39" s="86">
        <v>43879</v>
      </c>
      <c r="F39" s="86">
        <v>126719607</v>
      </c>
      <c r="G39" s="86">
        <v>122278871</v>
      </c>
      <c r="H39" s="86">
        <v>3957626</v>
      </c>
      <c r="I39" s="86">
        <v>118321245</v>
      </c>
      <c r="J39" s="86">
        <v>17004269</v>
      </c>
      <c r="K39" s="86">
        <v>10143928</v>
      </c>
      <c r="L39" s="86">
        <v>442732</v>
      </c>
      <c r="M39" s="86">
        <v>1980801</v>
      </c>
      <c r="N39" s="8" t="s">
        <v>20</v>
      </c>
      <c r="O39" s="8" t="s">
        <v>20</v>
      </c>
      <c r="P39" s="87">
        <v>51596510</v>
      </c>
    </row>
    <row r="40" spans="1:16" ht="12.75">
      <c r="A40" s="85" t="s">
        <v>32</v>
      </c>
      <c r="B40" s="8"/>
      <c r="C40" s="86">
        <v>7629</v>
      </c>
      <c r="D40" s="86">
        <v>73462</v>
      </c>
      <c r="E40" s="86">
        <v>73290</v>
      </c>
      <c r="F40" s="86">
        <v>214224361</v>
      </c>
      <c r="G40" s="86">
        <v>199650375</v>
      </c>
      <c r="H40" s="86">
        <v>8138191</v>
      </c>
      <c r="I40" s="86">
        <v>191512184</v>
      </c>
      <c r="J40" s="86">
        <v>35137273</v>
      </c>
      <c r="K40" s="86">
        <v>25709591</v>
      </c>
      <c r="L40" s="86">
        <v>1151026</v>
      </c>
      <c r="M40" s="86">
        <v>3246470</v>
      </c>
      <c r="N40" s="8" t="s">
        <v>20</v>
      </c>
      <c r="O40" s="8" t="s">
        <v>20</v>
      </c>
      <c r="P40" s="87">
        <v>114061523</v>
      </c>
    </row>
    <row r="41" spans="1:16" ht="12.75">
      <c r="A41" s="85" t="s">
        <v>33</v>
      </c>
      <c r="B41" s="8"/>
      <c r="C41" s="86">
        <v>4372</v>
      </c>
      <c r="D41" s="86">
        <v>28577</v>
      </c>
      <c r="E41" s="86">
        <v>27677</v>
      </c>
      <c r="F41" s="86">
        <v>97607135</v>
      </c>
      <c r="G41" s="86">
        <v>93556728</v>
      </c>
      <c r="H41" s="86">
        <v>3837120</v>
      </c>
      <c r="I41" s="86">
        <v>89719608</v>
      </c>
      <c r="J41" s="86">
        <v>14232455</v>
      </c>
      <c r="K41" s="86">
        <v>8490286</v>
      </c>
      <c r="L41" s="86">
        <v>154255</v>
      </c>
      <c r="M41" s="86">
        <v>868888</v>
      </c>
      <c r="N41" s="8" t="s">
        <v>20</v>
      </c>
      <c r="O41" s="8" t="s">
        <v>20</v>
      </c>
      <c r="P41" s="87">
        <v>35994420</v>
      </c>
    </row>
    <row r="42" spans="1:16" ht="12.75">
      <c r="A42" s="85" t="s">
        <v>34</v>
      </c>
      <c r="B42" s="8"/>
      <c r="C42" s="86">
        <v>1954</v>
      </c>
      <c r="D42" s="86">
        <v>20636</v>
      </c>
      <c r="E42" s="86">
        <v>19893</v>
      </c>
      <c r="F42" s="86">
        <v>127225039</v>
      </c>
      <c r="G42" s="86">
        <v>125127779</v>
      </c>
      <c r="H42" s="86">
        <v>2992023</v>
      </c>
      <c r="I42" s="86">
        <v>122135755</v>
      </c>
      <c r="J42" s="86">
        <v>13845776</v>
      </c>
      <c r="K42" s="86">
        <v>5735362</v>
      </c>
      <c r="L42" s="86">
        <v>77080</v>
      </c>
      <c r="M42" s="86">
        <v>344133</v>
      </c>
      <c r="N42" s="8" t="s">
        <v>20</v>
      </c>
      <c r="O42" s="8" t="s">
        <v>20</v>
      </c>
      <c r="P42" s="87">
        <v>147623973</v>
      </c>
    </row>
    <row r="43" spans="1:16" ht="12.75" customHeight="1">
      <c r="A43" s="85" t="s">
        <v>35</v>
      </c>
      <c r="B43" s="8"/>
      <c r="C43" s="86">
        <v>5775</v>
      </c>
      <c r="D43" s="86">
        <v>43960</v>
      </c>
      <c r="E43" s="86">
        <v>36082</v>
      </c>
      <c r="F43" s="86">
        <v>60697526</v>
      </c>
      <c r="G43" s="86">
        <v>58213650</v>
      </c>
      <c r="H43" s="86">
        <v>3075497</v>
      </c>
      <c r="I43" s="86">
        <v>55138153</v>
      </c>
      <c r="J43" s="86">
        <v>10311120</v>
      </c>
      <c r="K43" s="86">
        <v>6890607</v>
      </c>
      <c r="L43" s="86">
        <v>719178</v>
      </c>
      <c r="M43" s="86">
        <v>1815235</v>
      </c>
      <c r="N43" s="8" t="s">
        <v>20</v>
      </c>
      <c r="O43" s="8" t="s">
        <v>20</v>
      </c>
      <c r="P43" s="87">
        <v>33619767</v>
      </c>
    </row>
    <row r="44" spans="1:16" ht="12.75">
      <c r="A44" s="85" t="s">
        <v>36</v>
      </c>
      <c r="B44" s="8"/>
      <c r="C44" s="86">
        <v>4951</v>
      </c>
      <c r="D44" s="86">
        <v>47306</v>
      </c>
      <c r="E44" s="86">
        <v>46839</v>
      </c>
      <c r="F44" s="86">
        <v>148722627</v>
      </c>
      <c r="G44" s="86">
        <v>143074309</v>
      </c>
      <c r="H44" s="86">
        <v>5461654</v>
      </c>
      <c r="I44" s="86">
        <v>137612655</v>
      </c>
      <c r="J44" s="86">
        <v>21136171</v>
      </c>
      <c r="K44" s="86">
        <v>13804164</v>
      </c>
      <c r="L44" s="86">
        <v>1196601</v>
      </c>
      <c r="M44" s="86">
        <v>1257641</v>
      </c>
      <c r="N44" s="8" t="s">
        <v>20</v>
      </c>
      <c r="O44" s="8">
        <v>567</v>
      </c>
      <c r="P44" s="87">
        <v>78060169</v>
      </c>
    </row>
    <row r="45" spans="1:16" ht="12.75">
      <c r="A45" s="85" t="s">
        <v>37</v>
      </c>
      <c r="B45" s="8"/>
      <c r="C45" s="86">
        <v>3941</v>
      </c>
      <c r="D45" s="86">
        <v>34309</v>
      </c>
      <c r="E45" s="86">
        <v>32088</v>
      </c>
      <c r="F45" s="86">
        <v>66874835</v>
      </c>
      <c r="G45" s="86">
        <v>64811115</v>
      </c>
      <c r="H45" s="86">
        <v>3336161</v>
      </c>
      <c r="I45" s="86">
        <v>61474954</v>
      </c>
      <c r="J45" s="86">
        <v>8253769</v>
      </c>
      <c r="K45" s="86">
        <v>6246818</v>
      </c>
      <c r="L45" s="86">
        <v>375866</v>
      </c>
      <c r="M45" s="86">
        <v>1482280</v>
      </c>
      <c r="N45" s="8" t="s">
        <v>20</v>
      </c>
      <c r="O45" s="8" t="s">
        <v>20</v>
      </c>
      <c r="P45" s="87">
        <v>27310841</v>
      </c>
    </row>
    <row r="46" spans="1:16" ht="12.75">
      <c r="A46" s="85" t="s">
        <v>38</v>
      </c>
      <c r="B46" s="8"/>
      <c r="C46" s="86">
        <v>1351</v>
      </c>
      <c r="D46" s="86">
        <v>14890</v>
      </c>
      <c r="E46" s="86">
        <v>14109</v>
      </c>
      <c r="F46" s="86">
        <v>54431675</v>
      </c>
      <c r="G46" s="86">
        <v>53599172</v>
      </c>
      <c r="H46" s="86">
        <v>2233150</v>
      </c>
      <c r="I46" s="86">
        <v>51366022</v>
      </c>
      <c r="J46" s="86">
        <v>5030018</v>
      </c>
      <c r="K46" s="86">
        <v>3624532</v>
      </c>
      <c r="L46" s="86">
        <v>119480</v>
      </c>
      <c r="M46" s="86">
        <v>809954</v>
      </c>
      <c r="N46" s="8" t="s">
        <v>20</v>
      </c>
      <c r="O46" s="8" t="s">
        <v>20</v>
      </c>
      <c r="P46" s="87">
        <v>15090930</v>
      </c>
    </row>
    <row r="47" spans="1:16" ht="12.75" customHeight="1">
      <c r="A47" s="85" t="s">
        <v>39</v>
      </c>
      <c r="B47" s="8"/>
      <c r="C47" s="8">
        <v>669</v>
      </c>
      <c r="D47" s="86">
        <v>3244</v>
      </c>
      <c r="E47" s="86">
        <v>3244</v>
      </c>
      <c r="F47" s="86">
        <v>1807977</v>
      </c>
      <c r="G47" s="86">
        <v>1796483</v>
      </c>
      <c r="H47" s="86">
        <v>165674</v>
      </c>
      <c r="I47" s="86">
        <v>1630808</v>
      </c>
      <c r="J47" s="86">
        <v>298752</v>
      </c>
      <c r="K47" s="86">
        <v>180255</v>
      </c>
      <c r="L47" s="86">
        <v>10200</v>
      </c>
      <c r="M47" s="86">
        <v>-29219</v>
      </c>
      <c r="N47" s="8" t="s">
        <v>20</v>
      </c>
      <c r="O47" s="8" t="s">
        <v>20</v>
      </c>
      <c r="P47" s="87">
        <v>1893948</v>
      </c>
    </row>
    <row r="48" spans="1:16" ht="12.75">
      <c r="A48" s="11"/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10"/>
    </row>
    <row r="49" spans="1:16" ht="12.75">
      <c r="A49" s="11"/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10"/>
    </row>
    <row r="50" spans="1:16" ht="25.5" customHeight="1">
      <c r="A50" s="11"/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10"/>
    </row>
    <row r="51" spans="1:16" ht="12.75">
      <c r="A51" s="11"/>
      <c r="B51" s="1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12.75">
      <c r="A52" s="11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10"/>
    </row>
    <row r="53" spans="1:16" ht="12.75">
      <c r="A53" s="11"/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</row>
    <row r="54" spans="1:16" ht="12.75">
      <c r="A54" s="11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10"/>
    </row>
    <row r="55" spans="1:16" ht="12.75">
      <c r="A55" s="11"/>
      <c r="B55" s="8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10"/>
    </row>
    <row r="56" spans="1:16" ht="12.75">
      <c r="A56" s="11"/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0"/>
    </row>
    <row r="57" spans="1:16" ht="12.75">
      <c r="A57" s="11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</row>
    <row r="58" spans="1:16" ht="12.75">
      <c r="A58" s="11"/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</row>
    <row r="59" spans="1:16" ht="12.75">
      <c r="A59" s="11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0"/>
    </row>
    <row r="60" spans="1:16" ht="12.75">
      <c r="A60" s="11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10"/>
    </row>
    <row r="61" spans="1:16" ht="12.75">
      <c r="A61" s="11"/>
      <c r="B61" s="14"/>
      <c r="C61" s="9"/>
      <c r="D61" s="1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ht="12.75">
      <c r="A62" s="11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10"/>
    </row>
    <row r="63" spans="1:16" ht="12.75">
      <c r="A63" s="11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10"/>
    </row>
    <row r="64" spans="1:16" ht="12.75" customHeight="1">
      <c r="A64" s="11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10"/>
    </row>
    <row r="65" spans="1:16" ht="12.75">
      <c r="A65" s="11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0"/>
    </row>
    <row r="66" spans="1:16" ht="12.75">
      <c r="A66" s="11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10"/>
    </row>
    <row r="67" spans="1:16" ht="12.75">
      <c r="A67" s="11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10"/>
    </row>
    <row r="68" spans="1:16" ht="12.75">
      <c r="A68" s="11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10"/>
    </row>
    <row r="69" spans="1:16" ht="12.75">
      <c r="A69" s="11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10"/>
    </row>
    <row r="70" spans="1:16" ht="12.75">
      <c r="A70" s="11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10"/>
    </row>
    <row r="71" spans="1:16" ht="12.75">
      <c r="A71" s="11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10"/>
    </row>
    <row r="72" spans="1:16" ht="12.75" customHeight="1">
      <c r="A72" s="11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10"/>
    </row>
    <row r="73" spans="1:16" ht="12.75">
      <c r="A73" s="11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10"/>
    </row>
    <row r="74" spans="1:16" ht="12.75">
      <c r="A74" s="11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10"/>
    </row>
    <row r="75" spans="1:16" ht="12.75" customHeight="1">
      <c r="A75" s="11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10"/>
    </row>
    <row r="76" spans="1:16" ht="12.75">
      <c r="A76" s="11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10"/>
    </row>
    <row r="77" spans="1:16" ht="12.75">
      <c r="A77" s="11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10"/>
    </row>
    <row r="78" spans="1:16" ht="12.75">
      <c r="A78" s="11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0"/>
    </row>
    <row r="79" spans="1:16" ht="12.75">
      <c r="A79" s="11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10"/>
    </row>
    <row r="80" spans="1:16" ht="12.75">
      <c r="A80" s="11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0"/>
    </row>
    <row r="81" spans="1:16" ht="12.75">
      <c r="A81" s="11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10"/>
    </row>
    <row r="82" spans="1:16" ht="12.75">
      <c r="A82" s="11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10"/>
    </row>
    <row r="83" spans="1:16" ht="12.75">
      <c r="A83" s="11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10"/>
    </row>
    <row r="84" spans="1:16" ht="12.75">
      <c r="A84" s="11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10"/>
    </row>
    <row r="85" spans="1:16" ht="12.75">
      <c r="A85" s="11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10"/>
    </row>
    <row r="86" spans="1:16" ht="12.75">
      <c r="A86" s="11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10"/>
    </row>
    <row r="87" spans="1:16" ht="12.75">
      <c r="A87" s="11"/>
      <c r="B87" s="14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2.75">
      <c r="A88" s="11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10"/>
    </row>
    <row r="89" spans="1:16" ht="12.75">
      <c r="A89" s="11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10"/>
    </row>
    <row r="90" spans="1:16" ht="12.75">
      <c r="A90" s="11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10"/>
    </row>
    <row r="91" spans="1:16" ht="12.75">
      <c r="A91" s="11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10"/>
    </row>
    <row r="92" spans="1:16" ht="12.75">
      <c r="A92" s="11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10"/>
    </row>
    <row r="93" spans="1:16" ht="12.75">
      <c r="A93" s="11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10"/>
    </row>
    <row r="94" spans="1:16" ht="12.75">
      <c r="A94" s="11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10"/>
    </row>
    <row r="95" spans="1:16" ht="12.75">
      <c r="A95" s="11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10"/>
    </row>
    <row r="96" spans="1:16" ht="12.75" customHeight="1">
      <c r="A96" s="11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10"/>
    </row>
    <row r="97" spans="1:16" ht="12.75">
      <c r="A97" s="11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10"/>
    </row>
    <row r="98" spans="1:16" ht="12.75">
      <c r="A98" s="11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10"/>
    </row>
    <row r="99" spans="1:16" ht="12.75">
      <c r="A99" s="11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10"/>
    </row>
    <row r="100" spans="1:16" ht="12.75">
      <c r="A100" s="11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10"/>
    </row>
    <row r="101" spans="1:16" ht="12.75">
      <c r="A101" s="11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0"/>
    </row>
    <row r="102" spans="1:16" ht="12.75">
      <c r="A102" s="11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0"/>
    </row>
    <row r="103" spans="1:16" ht="12.75">
      <c r="A103" s="11"/>
      <c r="B103" s="14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2.75">
      <c r="A104" s="11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10"/>
    </row>
    <row r="105" spans="1:16" ht="12.75">
      <c r="A105" s="11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0"/>
    </row>
    <row r="106" spans="1:16" ht="12.75">
      <c r="A106" s="11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10"/>
    </row>
    <row r="107" spans="1:16" ht="12.75">
      <c r="A107" s="11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10"/>
    </row>
    <row r="108" spans="1:16" ht="12.75">
      <c r="A108" s="11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0"/>
    </row>
    <row r="109" spans="1:16" ht="12.75">
      <c r="A109" s="11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10"/>
    </row>
    <row r="110" spans="1:16" ht="12.75">
      <c r="A110" s="11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10"/>
    </row>
    <row r="111" spans="1:16" ht="12.75">
      <c r="A111" s="11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0"/>
    </row>
    <row r="112" spans="1:16" ht="12.75">
      <c r="A112" s="11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10"/>
    </row>
    <row r="113" spans="1:16" ht="12.75">
      <c r="A113" s="11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10"/>
    </row>
    <row r="114" spans="1:16" ht="12.75">
      <c r="A114" s="11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0"/>
    </row>
    <row r="115" spans="1:16" ht="12.75">
      <c r="A115" s="11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10"/>
    </row>
    <row r="116" spans="1:16" ht="12.75">
      <c r="A116" s="11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10"/>
    </row>
    <row r="117" spans="1:16" ht="12.75">
      <c r="A117" s="11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0"/>
    </row>
    <row r="118" spans="1:16" ht="12.75">
      <c r="A118" s="11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10"/>
    </row>
    <row r="119" spans="1:16" ht="12.75" customHeight="1">
      <c r="A119" s="11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10"/>
    </row>
    <row r="120" spans="1:16" ht="12.75" customHeight="1">
      <c r="A120" s="11"/>
      <c r="B120" s="14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0"/>
    </row>
    <row r="121" spans="1:16" ht="12.75">
      <c r="A121" s="11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0"/>
    </row>
    <row r="122" spans="1:16" ht="12.75">
      <c r="A122" s="11"/>
      <c r="B122" s="14"/>
      <c r="C122" s="19"/>
      <c r="D122" s="16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2.75">
      <c r="A123" s="11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0"/>
    </row>
    <row r="124" spans="1:16" ht="12.75">
      <c r="A124" s="11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10"/>
    </row>
    <row r="125" spans="1:16" ht="12.75">
      <c r="A125" s="11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10"/>
    </row>
    <row r="126" spans="1:16" ht="12.75">
      <c r="A126" s="11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0"/>
    </row>
    <row r="127" spans="1:16" ht="12.75">
      <c r="A127" s="11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10"/>
    </row>
    <row r="128" spans="1:16" ht="12.75">
      <c r="A128" s="11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10"/>
    </row>
    <row r="129" spans="1:16" ht="12.75">
      <c r="A129" s="11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10"/>
    </row>
    <row r="130" spans="1:16" ht="12.75">
      <c r="A130" s="11"/>
      <c r="B130" s="14"/>
      <c r="C130" s="1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2.75">
      <c r="A131" s="11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10"/>
    </row>
    <row r="132" spans="1:16" ht="12.75">
      <c r="A132" s="11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10"/>
    </row>
    <row r="133" spans="1:16" ht="12.75">
      <c r="A133" s="11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10"/>
    </row>
    <row r="134" spans="1:16" ht="12.75">
      <c r="A134" s="11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10"/>
    </row>
    <row r="135" spans="1:16" ht="12.75">
      <c r="A135" s="11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10"/>
    </row>
    <row r="136" spans="1:16" ht="12.75">
      <c r="A136" s="11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10"/>
    </row>
    <row r="137" spans="1:16" ht="12.75">
      <c r="A137" s="11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10"/>
    </row>
    <row r="138" spans="1:16" ht="12.75" customHeight="1">
      <c r="A138" s="11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10"/>
    </row>
    <row r="139" spans="1:16" ht="12.75">
      <c r="A139" s="11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10"/>
    </row>
    <row r="140" spans="1:16" ht="12.75">
      <c r="A140" s="11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10"/>
    </row>
    <row r="141" spans="1:16" ht="12.75">
      <c r="A141" s="11"/>
      <c r="B141" s="14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10"/>
    </row>
    <row r="142" spans="1:16" ht="12.75">
      <c r="A142" s="11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10"/>
    </row>
    <row r="143" spans="1:16" ht="12.75">
      <c r="A143" s="11"/>
      <c r="B143" s="14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2.75">
      <c r="A144" s="11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10"/>
    </row>
    <row r="145" spans="1:16" ht="12.75">
      <c r="A145" s="11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10"/>
    </row>
    <row r="146" spans="1:16" ht="12.75">
      <c r="A146" s="11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10"/>
    </row>
    <row r="147" spans="1:16" ht="12.75">
      <c r="A147" s="11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10"/>
    </row>
    <row r="148" spans="1:16" ht="12.75">
      <c r="A148" s="11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10"/>
    </row>
    <row r="149" spans="1:16" ht="12.75">
      <c r="A149" s="11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10"/>
    </row>
    <row r="150" spans="1:16" ht="12.75">
      <c r="A150" s="11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10"/>
    </row>
    <row r="151" spans="1:16" ht="12.75">
      <c r="A151" s="11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10"/>
    </row>
    <row r="152" spans="1:16" ht="12.75">
      <c r="A152" s="11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10"/>
    </row>
    <row r="153" spans="1:16" ht="12.75">
      <c r="A153" s="11"/>
      <c r="B153" s="14"/>
      <c r="C153" s="16"/>
      <c r="D153" s="18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2.75">
      <c r="A154" s="11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10"/>
    </row>
    <row r="155" spans="1:16" ht="12.75">
      <c r="A155" s="11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10"/>
    </row>
    <row r="156" spans="1:16" ht="12.75">
      <c r="A156" s="11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10"/>
    </row>
    <row r="157" spans="1:16" ht="12.75">
      <c r="A157" s="11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10"/>
    </row>
    <row r="158" spans="1:16" ht="12.75">
      <c r="A158" s="11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10"/>
    </row>
    <row r="159" spans="1:16" ht="12.75">
      <c r="A159" s="11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10"/>
    </row>
    <row r="160" spans="1:16" ht="12.75">
      <c r="A160" s="11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10"/>
    </row>
    <row r="161" spans="1:16" ht="12.75">
      <c r="A161" s="11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10"/>
    </row>
    <row r="162" spans="1:16" ht="12.75">
      <c r="A162" s="11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10"/>
    </row>
    <row r="163" spans="1:16" ht="12.75">
      <c r="A163" s="11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10"/>
    </row>
    <row r="164" spans="1:16" ht="12.75">
      <c r="A164" s="11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10"/>
    </row>
    <row r="165" spans="1:16" ht="12.75">
      <c r="A165" s="11"/>
      <c r="B165" s="8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10"/>
    </row>
    <row r="166" spans="1:16" ht="12.75" customHeight="1">
      <c r="A166" s="11"/>
      <c r="B166" s="8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10"/>
    </row>
    <row r="167" spans="1:16" ht="12.75">
      <c r="A167" s="11"/>
      <c r="B167" s="8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10"/>
    </row>
    <row r="168" spans="1:16" ht="12.75">
      <c r="A168" s="11"/>
      <c r="B168" s="8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10"/>
    </row>
    <row r="169" spans="1:16" ht="12.75">
      <c r="A169" s="11"/>
      <c r="B169" s="8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10"/>
    </row>
    <row r="170" spans="1:16" ht="12.75">
      <c r="A170" s="11"/>
      <c r="B170" s="8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10"/>
    </row>
    <row r="171" spans="1:16" ht="12.75">
      <c r="A171" s="11"/>
      <c r="B171" s="14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2.75">
      <c r="A172" s="11"/>
      <c r="B172" s="8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10"/>
    </row>
    <row r="173" spans="1:16" ht="12.75" customHeight="1">
      <c r="A173" s="11"/>
      <c r="B173" s="8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10"/>
    </row>
    <row r="174" spans="1:16" ht="12.75">
      <c r="A174" s="11"/>
      <c r="B174" s="8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10"/>
    </row>
    <row r="175" spans="1:16" ht="12.75">
      <c r="A175" s="11"/>
      <c r="B175" s="8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10"/>
    </row>
    <row r="176" spans="1:16" ht="12.75">
      <c r="A176" s="11"/>
      <c r="B176" s="8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10"/>
    </row>
    <row r="177" spans="1:16" ht="12.75">
      <c r="A177" s="11"/>
      <c r="B177" s="8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10"/>
    </row>
    <row r="178" spans="1:16" ht="12.75">
      <c r="A178" s="11"/>
      <c r="B178" s="14"/>
      <c r="C178" s="17"/>
      <c r="D178" s="17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2.75">
      <c r="A179" s="11"/>
      <c r="B179" s="8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10"/>
    </row>
    <row r="180" spans="1:16" ht="12.75">
      <c r="A180" s="11"/>
      <c r="B180" s="8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10"/>
    </row>
    <row r="181" spans="1:16" ht="12.75">
      <c r="A181" s="11"/>
      <c r="B181" s="8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10"/>
    </row>
    <row r="182" spans="1:16" ht="12.75">
      <c r="A182" s="11"/>
      <c r="B182" s="8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10"/>
    </row>
    <row r="183" spans="1:16" ht="12.75">
      <c r="A183" s="11"/>
      <c r="B183" s="8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10"/>
    </row>
    <row r="184" spans="1:16" ht="12.75">
      <c r="A184" s="11"/>
      <c r="B184" s="8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10"/>
    </row>
    <row r="185" spans="1:16" ht="12.75">
      <c r="A185" s="11"/>
      <c r="B185" s="8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10"/>
    </row>
    <row r="186" spans="1:16" ht="12.75">
      <c r="A186" s="11"/>
      <c r="B186" s="8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10"/>
    </row>
    <row r="187" spans="1:16" ht="12.75">
      <c r="A187" s="11"/>
      <c r="B187" s="8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10"/>
    </row>
    <row r="188" spans="1:16" ht="12.75">
      <c r="A188" s="11"/>
      <c r="B188" s="8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10"/>
    </row>
    <row r="189" spans="1:16" ht="12.75">
      <c r="A189" s="11"/>
      <c r="B189" s="8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10"/>
    </row>
    <row r="190" spans="1:16" ht="12.75">
      <c r="A190" s="11"/>
      <c r="B190" s="8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10"/>
    </row>
    <row r="191" spans="1:16" ht="12.75">
      <c r="A191" s="11"/>
      <c r="B191" s="8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10"/>
    </row>
    <row r="192" spans="1:16" ht="12.75">
      <c r="A192" s="11"/>
      <c r="B192" s="8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10"/>
    </row>
    <row r="193" spans="1:16" ht="12.75">
      <c r="A193" s="11"/>
      <c r="B193" s="8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10"/>
    </row>
    <row r="194" spans="1:16" ht="12.75">
      <c r="A194" s="11"/>
      <c r="B194" s="8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0"/>
    </row>
    <row r="195" spans="1:16" ht="12.75">
      <c r="A195" s="11"/>
      <c r="B195" s="8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10"/>
    </row>
    <row r="196" spans="1:16" ht="12.75">
      <c r="A196" s="11"/>
      <c r="B196" s="8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10"/>
    </row>
    <row r="197" spans="1:16" ht="12.75">
      <c r="A197" s="11"/>
      <c r="B197" s="8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10"/>
    </row>
    <row r="198" spans="1:16" ht="12.75">
      <c r="A198" s="11"/>
      <c r="B198" s="8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10"/>
    </row>
    <row r="199" spans="1:16" ht="12.75">
      <c r="A199" s="11"/>
      <c r="B199" s="8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10"/>
    </row>
    <row r="200" spans="1:16" ht="12.75" customHeight="1">
      <c r="A200" s="11"/>
      <c r="B200" s="8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10"/>
    </row>
    <row r="201" spans="1:16" ht="11.25" customHeight="1">
      <c r="A201" s="11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2.75">
      <c r="A202" s="11"/>
      <c r="B202" s="11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10"/>
    </row>
    <row r="203" spans="1:16" ht="12.75">
      <c r="A203" s="11"/>
      <c r="B203" s="11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10"/>
    </row>
    <row r="204" spans="1:16" ht="12.75">
      <c r="A204" s="11"/>
      <c r="B204" s="11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10"/>
    </row>
    <row r="205" spans="1:16" ht="12.75">
      <c r="A205" s="11"/>
      <c r="B205" s="11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10"/>
    </row>
    <row r="206" spans="1:16" ht="12.75">
      <c r="A206" s="11"/>
      <c r="B206" s="11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10"/>
    </row>
    <row r="207" spans="1:16" ht="12.75">
      <c r="A207" s="11"/>
      <c r="B207" s="11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10"/>
    </row>
    <row r="208" spans="1:16" ht="12.75">
      <c r="A208" s="11"/>
      <c r="B208" s="11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10"/>
    </row>
    <row r="209" spans="1:16" s="13" customFormat="1" ht="12.75">
      <c r="A209" s="11"/>
      <c r="B209" s="11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0"/>
    </row>
    <row r="210" spans="1:16" ht="12.75">
      <c r="A210" s="12"/>
      <c r="B210" s="11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10"/>
    </row>
    <row r="211" spans="1:16" ht="12.75" hidden="1">
      <c r="A211" s="11"/>
      <c r="B211" s="11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2.75" hidden="1">
      <c r="A212" s="11"/>
      <c r="B212" s="11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10"/>
    </row>
    <row r="213" spans="1:16" ht="12.75" hidden="1">
      <c r="A213" s="11"/>
      <c r="B213" s="11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10"/>
    </row>
    <row r="214" spans="1:16" ht="12.75" hidden="1">
      <c r="A214" s="11"/>
      <c r="B214" s="11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10"/>
    </row>
    <row r="215" spans="1:16" ht="12.75" hidden="1">
      <c r="A215" s="11"/>
      <c r="B215" s="11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2.75" hidden="1">
      <c r="A216" s="11"/>
      <c r="B216" s="11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10"/>
    </row>
    <row r="217" spans="1:16" ht="12.75" hidden="1">
      <c r="A217" s="11"/>
      <c r="B217" s="11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10"/>
    </row>
    <row r="218" spans="1:16" ht="12.75" hidden="1">
      <c r="A218" s="11"/>
      <c r="B218" s="11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10"/>
    </row>
    <row r="219" spans="1:16" ht="12.75" hidden="1">
      <c r="A219" s="11"/>
      <c r="B219" s="11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10"/>
    </row>
    <row r="220" spans="1:16" ht="12.75" hidden="1">
      <c r="A220" s="11"/>
      <c r="B220" s="11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2.75" hidden="1">
      <c r="A221" s="11"/>
      <c r="B221" s="11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10"/>
    </row>
    <row r="222" spans="1:16" ht="12.75" hidden="1">
      <c r="A222" s="11"/>
      <c r="B222" s="11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10"/>
    </row>
    <row r="223" spans="1:16" ht="12.75" hidden="1">
      <c r="A223" s="11"/>
      <c r="B223" s="11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10"/>
    </row>
    <row r="224" spans="1:16" ht="12.75" hidden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10"/>
    </row>
    <row r="225" spans="1:16" ht="12.75" hidden="1">
      <c r="A225" s="11"/>
      <c r="B225" s="11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10"/>
    </row>
    <row r="226" spans="1:16" ht="12.75" hidden="1">
      <c r="A226" s="11"/>
      <c r="B226" s="11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2.75" hidden="1">
      <c r="A227" s="11"/>
      <c r="B227" s="11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10"/>
    </row>
    <row r="228" spans="1:16" ht="12.75" hidden="1">
      <c r="A228" s="11"/>
      <c r="B228" s="11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10"/>
    </row>
    <row r="229" spans="1:16" ht="12.75" hidden="1">
      <c r="A229" s="11"/>
      <c r="B229" s="11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2.75" hidden="1">
      <c r="A230" s="11"/>
      <c r="B230" s="11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10"/>
    </row>
    <row r="231" spans="1:16" ht="12.75" hidden="1">
      <c r="A231" s="11"/>
      <c r="B231" s="11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10"/>
    </row>
    <row r="232" spans="1:16" ht="12.75" hidden="1">
      <c r="A232" s="11"/>
      <c r="B232" s="11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10"/>
    </row>
    <row r="233" spans="1:16" ht="12.75" hidden="1">
      <c r="A233" s="11"/>
      <c r="B233" s="11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10"/>
    </row>
    <row r="234" spans="1:16" ht="12.75" hidden="1">
      <c r="A234" s="11"/>
      <c r="B234" s="11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10"/>
    </row>
    <row r="235" spans="1:16" ht="12.75" hidden="1">
      <c r="A235" s="11"/>
      <c r="B235" s="11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10"/>
    </row>
    <row r="236" spans="1:16" ht="12.75" hidden="1">
      <c r="A236" s="11"/>
      <c r="B236" s="11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10"/>
    </row>
    <row r="237" spans="1:16" ht="12.75" hidden="1">
      <c r="A237" s="11"/>
      <c r="B237" s="11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10"/>
    </row>
    <row r="238" spans="1:16" ht="12.75" hidden="1">
      <c r="A238" s="11"/>
      <c r="B238" s="11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10"/>
    </row>
    <row r="239" spans="1:16" ht="12.75" hidden="1">
      <c r="A239" s="11"/>
      <c r="B239" s="11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2.75" hidden="1">
      <c r="A240" s="11"/>
      <c r="B240" s="11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10"/>
    </row>
    <row r="241" spans="1:16" ht="12.75" customHeight="1" hidden="1">
      <c r="A241" s="11"/>
      <c r="B241" s="11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10"/>
    </row>
    <row r="242" spans="1:16" ht="12.75" hidden="1">
      <c r="A242" s="11"/>
      <c r="B242" s="11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10"/>
    </row>
    <row r="243" spans="1:16" ht="12.75" hidden="1">
      <c r="A243" s="11"/>
      <c r="B243" s="11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10"/>
    </row>
    <row r="244" spans="1:16" ht="12.75" customHeight="1" hidden="1">
      <c r="A244" s="11"/>
      <c r="B244" s="11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10"/>
    </row>
    <row r="245" spans="1:16" ht="12.75" hidden="1">
      <c r="A245" s="11"/>
      <c r="B245" s="11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10"/>
    </row>
    <row r="246" spans="1:16" ht="12.75" hidden="1">
      <c r="A246" s="11"/>
      <c r="B246" s="11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10"/>
    </row>
    <row r="247" spans="1:16" ht="25.5" customHeight="1" hidden="1">
      <c r="A247" s="11"/>
      <c r="B247" s="11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10"/>
    </row>
    <row r="248" spans="1:16" ht="12.75" hidden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2.75" hidden="1">
      <c r="A249" s="11"/>
      <c r="B249" s="11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10"/>
    </row>
    <row r="250" spans="1:16" ht="12.75" hidden="1">
      <c r="A250" s="11"/>
      <c r="B250" s="11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10"/>
    </row>
    <row r="251" spans="1:16" ht="12.75" hidden="1">
      <c r="A251" s="11"/>
      <c r="B251" s="11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10"/>
    </row>
    <row r="252" spans="1:16" ht="12.75" hidden="1">
      <c r="A252" s="11"/>
      <c r="B252" s="11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10"/>
    </row>
    <row r="253" spans="1:16" ht="12.75" hidden="1">
      <c r="A253" s="11"/>
      <c r="B253" s="11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10"/>
    </row>
    <row r="254" spans="1:16" ht="12.75" hidden="1">
      <c r="A254" s="11"/>
      <c r="B254" s="11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10"/>
    </row>
    <row r="255" spans="1:16" ht="12.75" hidden="1">
      <c r="A255" s="11"/>
      <c r="B255" s="11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10"/>
    </row>
    <row r="256" spans="1:16" ht="12.75" hidden="1">
      <c r="A256" s="11"/>
      <c r="B256" s="11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10"/>
    </row>
    <row r="257" spans="1:16" ht="12.75" hidden="1">
      <c r="A257" s="11"/>
      <c r="B257" s="11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10"/>
    </row>
    <row r="258" spans="1:16" ht="12.75" hidden="1">
      <c r="A258" s="11"/>
      <c r="B258" s="11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2.75" hidden="1">
      <c r="A259" s="11"/>
      <c r="B259" s="11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10"/>
    </row>
    <row r="260" spans="1:16" ht="12.75" hidden="1">
      <c r="A260" s="11"/>
      <c r="B260" s="11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10"/>
    </row>
    <row r="261" spans="1:16" ht="12.75" customHeight="1" hidden="1">
      <c r="A261" s="11"/>
      <c r="B261" s="11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10"/>
    </row>
    <row r="262" spans="1:16" ht="12.75" hidden="1">
      <c r="A262" s="11"/>
      <c r="B262" s="11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10"/>
    </row>
    <row r="263" spans="1:16" ht="12.75" hidden="1">
      <c r="A263" s="11"/>
      <c r="B263" s="11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10"/>
    </row>
    <row r="264" spans="1:16" ht="12.75" hidden="1">
      <c r="A264" s="11"/>
      <c r="B264" s="11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10"/>
    </row>
    <row r="265" spans="1:16" ht="12.75" hidden="1">
      <c r="A265" s="11"/>
      <c r="B265" s="11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10"/>
    </row>
    <row r="266" spans="1:16" ht="12.75" hidden="1">
      <c r="A266" s="11"/>
      <c r="B266" s="11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10"/>
    </row>
    <row r="267" spans="1:16" ht="12.75" hidden="1">
      <c r="A267" s="11"/>
      <c r="B267" s="11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10"/>
    </row>
    <row r="268" spans="1:16" ht="12.75" hidden="1">
      <c r="A268" s="11"/>
      <c r="B268" s="11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10"/>
    </row>
    <row r="269" spans="1:16" ht="12.75" customHeight="1" hidden="1">
      <c r="A269" s="11"/>
      <c r="B269" s="11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10"/>
    </row>
    <row r="270" spans="1:16" ht="12.75" hidden="1">
      <c r="A270" s="11"/>
      <c r="B270" s="11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10"/>
    </row>
    <row r="271" spans="1:16" ht="12.75" hidden="1">
      <c r="A271" s="11"/>
      <c r="B271" s="11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10"/>
    </row>
    <row r="272" spans="1:16" ht="12.75" customHeight="1" hidden="1">
      <c r="A272" s="11"/>
      <c r="B272" s="11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10"/>
    </row>
    <row r="273" spans="1:16" ht="12.75" hidden="1">
      <c r="A273" s="11"/>
      <c r="B273" s="11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10"/>
    </row>
    <row r="274" spans="1:16" ht="12.75" hidden="1">
      <c r="A274" s="11"/>
      <c r="B274" s="11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10"/>
    </row>
    <row r="275" spans="1:16" ht="12.75" hidden="1">
      <c r="A275" s="11"/>
      <c r="B275" s="11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10"/>
    </row>
    <row r="276" spans="1:16" ht="12.75" hidden="1">
      <c r="A276" s="11"/>
      <c r="B276" s="11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10"/>
    </row>
    <row r="277" spans="1:16" ht="12.75" hidden="1">
      <c r="A277" s="11"/>
      <c r="B277" s="11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10"/>
    </row>
    <row r="278" spans="1:16" ht="12.75" hidden="1">
      <c r="A278" s="11"/>
      <c r="B278" s="11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10"/>
    </row>
    <row r="279" spans="1:16" ht="12.75" hidden="1">
      <c r="A279" s="11"/>
      <c r="B279" s="11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10"/>
    </row>
    <row r="280" spans="1:16" ht="12.75" hidden="1">
      <c r="A280" s="11"/>
      <c r="B280" s="11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10"/>
    </row>
    <row r="281" spans="1:16" ht="12.75" hidden="1">
      <c r="A281" s="11"/>
      <c r="B281" s="11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10"/>
    </row>
    <row r="282" spans="1:16" ht="12.75" hidden="1">
      <c r="A282" s="11"/>
      <c r="B282" s="11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10"/>
    </row>
    <row r="283" spans="1:16" ht="12.75" hidden="1">
      <c r="A283" s="11"/>
      <c r="B283" s="11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10"/>
    </row>
    <row r="284" spans="1:16" ht="12.75" hidden="1">
      <c r="A284" s="11"/>
      <c r="B284" s="11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10"/>
    </row>
    <row r="285" spans="1:16" ht="12.75" hidden="1">
      <c r="A285" s="11"/>
      <c r="B285" s="11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10"/>
    </row>
    <row r="286" spans="1:16" ht="12.75" hidden="1">
      <c r="A286" s="11"/>
      <c r="B286" s="11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10"/>
    </row>
    <row r="287" spans="1:16" ht="12.75" hidden="1">
      <c r="A287" s="11"/>
      <c r="B287" s="11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10"/>
    </row>
    <row r="288" spans="1:16" ht="12.75" hidden="1">
      <c r="A288" s="11"/>
      <c r="B288" s="11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10"/>
    </row>
    <row r="289" spans="1:16" ht="12.75" hidden="1">
      <c r="A289" s="11"/>
      <c r="B289" s="11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10"/>
    </row>
    <row r="290" spans="1:16" ht="12.75" hidden="1">
      <c r="A290" s="11"/>
      <c r="B290" s="11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10"/>
    </row>
    <row r="291" spans="1:16" ht="12.75" hidden="1">
      <c r="A291" s="11"/>
      <c r="B291" s="11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10"/>
    </row>
    <row r="292" spans="1:16" ht="12.75" hidden="1">
      <c r="A292" s="11"/>
      <c r="B292" s="11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10"/>
    </row>
    <row r="293" spans="1:16" ht="12.75" customHeight="1" hidden="1">
      <c r="A293" s="11"/>
      <c r="B293" s="11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10"/>
    </row>
    <row r="294" spans="1:16" ht="12.75" hidden="1">
      <c r="A294" s="11"/>
      <c r="B294" s="11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10"/>
    </row>
    <row r="295" spans="1:16" ht="12.75" hidden="1">
      <c r="A295" s="11"/>
      <c r="B295" s="11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10"/>
    </row>
    <row r="296" spans="1:16" ht="12.75" hidden="1">
      <c r="A296" s="11"/>
      <c r="B296" s="11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10"/>
    </row>
    <row r="297" spans="1:16" ht="12.75" hidden="1">
      <c r="A297" s="11"/>
      <c r="B297" s="11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10"/>
    </row>
    <row r="298" spans="1:16" ht="12.75" hidden="1">
      <c r="A298" s="11"/>
      <c r="B298" s="11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10"/>
    </row>
    <row r="299" spans="1:16" ht="12.75" hidden="1">
      <c r="A299" s="11"/>
      <c r="B299" s="11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10"/>
    </row>
    <row r="300" spans="1:16" ht="12.75" hidden="1">
      <c r="A300" s="11"/>
      <c r="B300" s="11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10"/>
    </row>
    <row r="301" spans="1:16" ht="12.75" hidden="1">
      <c r="A301" s="11"/>
      <c r="B301" s="11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10"/>
    </row>
    <row r="302" spans="1:16" ht="12.75" hidden="1">
      <c r="A302" s="11"/>
      <c r="B302" s="11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10"/>
    </row>
    <row r="303" spans="1:16" ht="12.75" hidden="1">
      <c r="A303" s="11"/>
      <c r="B303" s="11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10"/>
    </row>
    <row r="304" spans="1:16" ht="12.75" hidden="1">
      <c r="A304" s="11"/>
      <c r="B304" s="11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10"/>
    </row>
    <row r="305" spans="1:16" ht="12.75" hidden="1">
      <c r="A305" s="11"/>
      <c r="B305" s="11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10"/>
    </row>
    <row r="306" spans="1:16" ht="12.75" hidden="1">
      <c r="A306" s="11"/>
      <c r="B306" s="11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10"/>
    </row>
    <row r="307" spans="1:16" ht="12.75" hidden="1">
      <c r="A307" s="11"/>
      <c r="B307" s="11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10"/>
    </row>
    <row r="308" spans="1:16" ht="12.75" hidden="1">
      <c r="A308" s="11"/>
      <c r="B308" s="11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10"/>
    </row>
    <row r="309" spans="1:16" ht="12.75" hidden="1">
      <c r="A309" s="11"/>
      <c r="B309" s="11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10"/>
    </row>
    <row r="310" spans="1:16" ht="12.75" hidden="1">
      <c r="A310" s="11"/>
      <c r="B310" s="11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10"/>
    </row>
    <row r="311" spans="1:16" ht="12.75" hidden="1">
      <c r="A311" s="11"/>
      <c r="B311" s="11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10"/>
    </row>
    <row r="312" spans="1:16" ht="12.75" hidden="1">
      <c r="A312" s="11"/>
      <c r="B312" s="11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10"/>
    </row>
    <row r="313" spans="1:16" ht="12.75" hidden="1">
      <c r="A313" s="11"/>
      <c r="B313" s="11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10"/>
    </row>
    <row r="314" spans="1:16" ht="12.75" hidden="1">
      <c r="A314" s="11"/>
      <c r="B314" s="11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10"/>
    </row>
    <row r="315" spans="1:16" ht="12.75" hidden="1">
      <c r="A315" s="11"/>
      <c r="B315" s="11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10"/>
    </row>
    <row r="316" spans="1:16" ht="12.75" hidden="1">
      <c r="A316" s="11"/>
      <c r="B316" s="11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10"/>
    </row>
    <row r="317" spans="1:16" ht="12.75" hidden="1">
      <c r="A317" s="11"/>
      <c r="B317" s="11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10"/>
    </row>
    <row r="318" spans="1:16" ht="12.75" hidden="1">
      <c r="A318" s="11"/>
      <c r="B318" s="11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10"/>
    </row>
    <row r="319" spans="1:16" ht="12.75" hidden="1">
      <c r="A319" s="11"/>
      <c r="B319" s="11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10"/>
    </row>
    <row r="320" spans="1:16" ht="12.75" hidden="1">
      <c r="A320" s="11"/>
      <c r="B320" s="11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10"/>
    </row>
    <row r="321" spans="1:16" ht="12.75" hidden="1">
      <c r="A321" s="11"/>
      <c r="B321" s="11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10"/>
    </row>
    <row r="322" spans="1:16" ht="12.75" hidden="1">
      <c r="A322" s="11"/>
      <c r="B322" s="11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10"/>
    </row>
    <row r="323" spans="1:16" ht="12.75" hidden="1">
      <c r="A323" s="11"/>
      <c r="B323" s="11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10"/>
    </row>
    <row r="324" spans="1:16" ht="12.75" hidden="1">
      <c r="A324" s="11"/>
      <c r="B324" s="11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10"/>
    </row>
    <row r="325" spans="1:16" ht="12.75" hidden="1">
      <c r="A325" s="11"/>
      <c r="B325" s="11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10"/>
    </row>
    <row r="326" spans="1:16" ht="12.75" hidden="1">
      <c r="A326" s="11"/>
      <c r="B326" s="11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10"/>
    </row>
    <row r="327" spans="1:16" ht="12.75" hidden="1">
      <c r="A327" s="11"/>
      <c r="B327" s="11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10"/>
    </row>
    <row r="328" spans="1:16" ht="12.75" hidden="1">
      <c r="A328" s="11"/>
      <c r="B328" s="11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10"/>
    </row>
    <row r="329" spans="1:16" ht="12.75" hidden="1">
      <c r="A329" s="11"/>
      <c r="B329" s="11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10"/>
    </row>
    <row r="330" spans="1:16" ht="12.75" hidden="1">
      <c r="A330" s="11"/>
      <c r="B330" s="11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10"/>
    </row>
    <row r="331" spans="1:16" ht="12.75" hidden="1">
      <c r="A331" s="11"/>
      <c r="B331" s="11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10"/>
    </row>
    <row r="332" spans="1:16" ht="12.75" hidden="1">
      <c r="A332" s="11"/>
      <c r="B332" s="11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10"/>
    </row>
    <row r="333" spans="1:16" ht="12.75" customHeight="1" hidden="1">
      <c r="A333" s="11"/>
      <c r="B333" s="11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10"/>
    </row>
    <row r="334" spans="1:16" ht="12.75" hidden="1">
      <c r="A334" s="11"/>
      <c r="B334" s="11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10"/>
    </row>
    <row r="335" spans="1:16" ht="12.75" hidden="1">
      <c r="A335" s="11"/>
      <c r="B335" s="11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10"/>
    </row>
    <row r="336" spans="1:16" ht="12.75" hidden="1">
      <c r="A336" s="11"/>
      <c r="B336" s="11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10"/>
    </row>
    <row r="337" spans="1:16" ht="12.75" hidden="1">
      <c r="A337" s="11"/>
      <c r="B337" s="11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10"/>
    </row>
    <row r="338" spans="1:16" ht="12.75" hidden="1">
      <c r="A338" s="11"/>
      <c r="B338" s="11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10"/>
    </row>
    <row r="339" spans="1:16" ht="12.75" hidden="1">
      <c r="A339" s="11"/>
      <c r="B339" s="11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10"/>
    </row>
    <row r="340" spans="1:16" ht="12.75" hidden="1">
      <c r="A340" s="11"/>
      <c r="B340" s="11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10"/>
    </row>
    <row r="341" spans="1:16" ht="12.75" hidden="1">
      <c r="A341" s="11"/>
      <c r="B341" s="11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10"/>
    </row>
    <row r="342" spans="1:16" ht="12.75" hidden="1">
      <c r="A342" s="11"/>
      <c r="B342" s="11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10"/>
    </row>
    <row r="343" spans="1:16" ht="12.75" hidden="1">
      <c r="A343" s="11"/>
      <c r="B343" s="11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10"/>
    </row>
    <row r="344" spans="1:16" ht="12.75" hidden="1">
      <c r="A344" s="11"/>
      <c r="B344" s="11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10"/>
    </row>
    <row r="345" spans="1:16" ht="12.75" hidden="1">
      <c r="A345" s="11"/>
      <c r="B345" s="11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10"/>
    </row>
    <row r="346" spans="1:16" ht="12.75" hidden="1">
      <c r="A346" s="11"/>
      <c r="B346" s="11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10"/>
    </row>
    <row r="347" spans="1:16" ht="12.75" hidden="1">
      <c r="A347" s="11"/>
      <c r="B347" s="11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10"/>
    </row>
    <row r="348" spans="1:16" ht="12.75" hidden="1">
      <c r="A348" s="11"/>
      <c r="B348" s="11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10"/>
    </row>
    <row r="349" spans="1:16" ht="12.75" hidden="1">
      <c r="A349" s="11"/>
      <c r="B349" s="11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10"/>
    </row>
    <row r="350" spans="1:16" ht="12.75" hidden="1">
      <c r="A350" s="11"/>
      <c r="B350" s="11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10"/>
    </row>
    <row r="351" spans="1:16" ht="12.75" hidden="1">
      <c r="A351" s="11"/>
      <c r="B351" s="11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10"/>
    </row>
    <row r="352" spans="1:16" ht="12.75" hidden="1">
      <c r="A352" s="11"/>
      <c r="B352" s="11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10"/>
    </row>
    <row r="353" spans="1:16" ht="12.75" hidden="1">
      <c r="A353" s="11"/>
      <c r="B353" s="11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10"/>
    </row>
    <row r="354" spans="1:16" ht="12.75" hidden="1">
      <c r="A354" s="11"/>
      <c r="B354" s="11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10"/>
    </row>
    <row r="355" spans="1:16" ht="12.75" hidden="1">
      <c r="A355" s="11"/>
      <c r="B355" s="11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10"/>
    </row>
    <row r="356" spans="1:16" ht="12.75" hidden="1">
      <c r="A356" s="11"/>
      <c r="B356" s="11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10"/>
    </row>
    <row r="357" spans="1:16" ht="12.75" hidden="1">
      <c r="A357" s="11"/>
      <c r="B357" s="11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10"/>
    </row>
    <row r="358" spans="1:16" ht="12.75" hidden="1">
      <c r="A358" s="11"/>
      <c r="B358" s="11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10"/>
    </row>
    <row r="359" spans="1:16" ht="12.75" hidden="1">
      <c r="A359" s="11"/>
      <c r="B359" s="11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10"/>
    </row>
    <row r="360" spans="1:16" ht="12.75" customHeight="1" hidden="1">
      <c r="A360" s="11"/>
      <c r="B360" s="11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10"/>
    </row>
    <row r="361" spans="1:16" ht="12.75" hidden="1">
      <c r="A361" s="11"/>
      <c r="B361" s="11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10"/>
    </row>
    <row r="362" spans="1:16" ht="12.75" hidden="1">
      <c r="A362" s="11"/>
      <c r="B362" s="11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10"/>
    </row>
    <row r="363" spans="1:16" ht="12.75" hidden="1">
      <c r="A363" s="11"/>
      <c r="B363" s="11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10"/>
    </row>
    <row r="364" spans="1:16" ht="12.75" hidden="1">
      <c r="A364" s="11"/>
      <c r="B364" s="11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10"/>
    </row>
    <row r="365" spans="1:16" ht="12.75" hidden="1">
      <c r="A365" s="11"/>
      <c r="B365" s="11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10"/>
    </row>
    <row r="366" spans="1:16" ht="12.75" hidden="1">
      <c r="A366" s="11"/>
      <c r="B366" s="11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10"/>
    </row>
    <row r="367" spans="1:16" ht="12.75" customHeight="1" hidden="1">
      <c r="A367" s="11"/>
      <c r="B367" s="11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10"/>
    </row>
    <row r="368" spans="1:16" ht="12.75" hidden="1">
      <c r="A368" s="11"/>
      <c r="B368" s="11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10"/>
    </row>
    <row r="369" spans="1:16" ht="12.75" hidden="1">
      <c r="A369" s="11"/>
      <c r="B369" s="11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10"/>
    </row>
    <row r="370" spans="1:16" ht="12.75" hidden="1">
      <c r="A370" s="11"/>
      <c r="B370" s="11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10"/>
    </row>
    <row r="371" spans="1:16" ht="12.75" hidden="1">
      <c r="A371" s="11"/>
      <c r="B371" s="11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10"/>
    </row>
    <row r="372" spans="1:16" ht="12.75" hidden="1">
      <c r="A372" s="11"/>
      <c r="B372" s="11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10"/>
    </row>
    <row r="373" spans="1:16" ht="12.75" hidden="1">
      <c r="A373" s="11"/>
      <c r="B373" s="11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10"/>
    </row>
    <row r="374" spans="1:16" ht="12.75" hidden="1">
      <c r="A374" s="11"/>
      <c r="B374" s="11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10"/>
    </row>
    <row r="375" spans="1:16" ht="12.75" hidden="1">
      <c r="A375" s="11"/>
      <c r="B375" s="11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10"/>
    </row>
    <row r="376" spans="1:16" ht="12.75" hidden="1">
      <c r="A376" s="11"/>
      <c r="B376" s="11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10"/>
    </row>
    <row r="377" spans="1:16" ht="12.75" hidden="1">
      <c r="A377" s="11"/>
      <c r="B377" s="11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10"/>
    </row>
    <row r="378" spans="1:16" ht="12.75" hidden="1">
      <c r="A378" s="11"/>
      <c r="B378" s="11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10"/>
    </row>
    <row r="379" spans="1:16" ht="12.75" hidden="1">
      <c r="A379" s="11"/>
      <c r="B379" s="11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10"/>
    </row>
    <row r="380" spans="1:16" ht="12.75" hidden="1">
      <c r="A380" s="11"/>
      <c r="B380" s="11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10"/>
    </row>
    <row r="381" spans="1:16" ht="12.75" hidden="1">
      <c r="A381" s="11"/>
      <c r="B381" s="11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10"/>
    </row>
    <row r="382" spans="1:16" ht="12.75" hidden="1">
      <c r="A382" s="11"/>
      <c r="B382" s="11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10"/>
    </row>
    <row r="383" spans="1:16" ht="12.75" hidden="1">
      <c r="A383" s="11"/>
      <c r="B383" s="11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10"/>
    </row>
    <row r="384" spans="1:16" ht="12.75" hidden="1">
      <c r="A384" s="11"/>
      <c r="B384" s="11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10"/>
    </row>
    <row r="385" spans="1:16" ht="12.75" hidden="1">
      <c r="A385" s="11"/>
      <c r="B385" s="11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10"/>
    </row>
    <row r="386" spans="1:16" ht="12.75" hidden="1">
      <c r="A386" s="11"/>
      <c r="B386" s="11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10"/>
    </row>
    <row r="387" spans="1:16" ht="12.75" hidden="1">
      <c r="A387" s="11"/>
      <c r="B387" s="11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10"/>
    </row>
    <row r="388" spans="1:16" ht="12.75" hidden="1">
      <c r="A388" s="11"/>
      <c r="B388" s="11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10"/>
    </row>
    <row r="389" spans="1:16" ht="12.75" hidden="1">
      <c r="A389" s="11"/>
      <c r="B389" s="11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10"/>
    </row>
    <row r="390" spans="1:16" ht="12.75" hidden="1">
      <c r="A390" s="11"/>
      <c r="B390" s="11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10"/>
    </row>
    <row r="391" spans="1:16" ht="12.75" hidden="1">
      <c r="A391" s="11"/>
      <c r="B391" s="11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10"/>
    </row>
    <row r="392" spans="1:16" ht="12.75" hidden="1">
      <c r="A392" s="11"/>
      <c r="B392" s="11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10"/>
    </row>
    <row r="393" spans="1:16" ht="12.75" hidden="1">
      <c r="A393" s="11"/>
      <c r="B393" s="11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10"/>
    </row>
    <row r="394" spans="1:16" ht="12.75" customHeight="1" hidden="1">
      <c r="A394" s="11"/>
      <c r="B394" s="11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10"/>
    </row>
    <row r="395" spans="1:16" ht="12.75" customHeight="1" hidden="1">
      <c r="A395" s="11"/>
      <c r="B395" s="11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10"/>
    </row>
    <row r="396" spans="1:16" ht="12.75" hidden="1">
      <c r="A396" s="11"/>
      <c r="B396" s="11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10"/>
    </row>
    <row r="397" spans="1:16" ht="12.75" hidden="1">
      <c r="A397" s="11"/>
      <c r="B397" s="11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10"/>
    </row>
    <row r="398" spans="1:16" ht="12.75" hidden="1">
      <c r="A398" s="11"/>
      <c r="B398" s="11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10"/>
    </row>
    <row r="399" spans="1:16" ht="12.75" hidden="1">
      <c r="A399" s="11"/>
      <c r="B399" s="11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10"/>
    </row>
    <row r="400" spans="1:16" ht="12.75" hidden="1">
      <c r="A400" s="11"/>
      <c r="B400" s="11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10"/>
    </row>
    <row r="401" spans="1:16" ht="12.75" hidden="1">
      <c r="A401" s="11"/>
      <c r="B401" s="11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10"/>
    </row>
    <row r="402" spans="1:16" ht="12.75">
      <c r="A402" s="12"/>
      <c r="B402" s="11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10"/>
    </row>
    <row r="403" spans="1:16" ht="12.75" hidden="1">
      <c r="A403" s="11"/>
      <c r="B403" s="11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10"/>
    </row>
    <row r="404" spans="1:16" ht="12.75" hidden="1">
      <c r="A404" s="11"/>
      <c r="B404" s="11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10"/>
    </row>
    <row r="405" spans="1:16" ht="12.75" hidden="1">
      <c r="A405" s="11"/>
      <c r="B405" s="11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10"/>
    </row>
    <row r="406" spans="1:16" ht="12.75" hidden="1">
      <c r="A406" s="11"/>
      <c r="B406" s="11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10"/>
    </row>
    <row r="407" spans="1:16" ht="12.75" hidden="1">
      <c r="A407" s="11"/>
      <c r="B407" s="11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10"/>
    </row>
    <row r="408" spans="1:16" ht="12.75" hidden="1">
      <c r="A408" s="11"/>
      <c r="B408" s="11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10"/>
    </row>
    <row r="409" spans="1:16" ht="12.75" hidden="1">
      <c r="A409" s="11"/>
      <c r="B409" s="11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10"/>
    </row>
    <row r="410" spans="1:16" ht="12.75" hidden="1">
      <c r="A410" s="11"/>
      <c r="B410" s="11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10"/>
    </row>
    <row r="411" spans="1:16" ht="12.75" hidden="1">
      <c r="A411" s="11"/>
      <c r="B411" s="11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10"/>
    </row>
    <row r="412" spans="1:16" ht="12.75" hidden="1">
      <c r="A412" s="11"/>
      <c r="B412" s="11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10"/>
    </row>
    <row r="413" spans="1:16" ht="12.75" hidden="1">
      <c r="A413" s="11"/>
      <c r="B413" s="11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10"/>
    </row>
    <row r="414" spans="1:16" ht="12.75" hidden="1">
      <c r="A414" s="11"/>
      <c r="B414" s="11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10"/>
    </row>
    <row r="415" spans="1:16" ht="12.75" hidden="1">
      <c r="A415" s="11"/>
      <c r="B415" s="11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10"/>
    </row>
    <row r="416" spans="1:16" ht="12.75" hidden="1">
      <c r="A416" s="11"/>
      <c r="B416" s="11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10"/>
    </row>
    <row r="417" spans="1:16" ht="12.75" hidden="1">
      <c r="A417" s="11"/>
      <c r="B417" s="11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10"/>
    </row>
    <row r="418" spans="1:16" ht="12.75" hidden="1">
      <c r="A418" s="11"/>
      <c r="B418" s="11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10"/>
    </row>
    <row r="419" spans="1:16" ht="12.75" hidden="1">
      <c r="A419" s="11"/>
      <c r="B419" s="11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10"/>
    </row>
    <row r="420" spans="1:16" ht="12.75" hidden="1">
      <c r="A420" s="11"/>
      <c r="B420" s="11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10"/>
    </row>
    <row r="421" spans="1:16" ht="12.75" hidden="1">
      <c r="A421" s="11"/>
      <c r="B421" s="11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10"/>
    </row>
    <row r="422" spans="1:16" ht="12.75" hidden="1">
      <c r="A422" s="11"/>
      <c r="B422" s="11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10"/>
    </row>
    <row r="423" spans="1:16" ht="12.75" hidden="1">
      <c r="A423" s="11"/>
      <c r="B423" s="11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10"/>
    </row>
    <row r="424" spans="1:16" ht="12.75" hidden="1">
      <c r="A424" s="11"/>
      <c r="B424" s="11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10"/>
    </row>
    <row r="425" spans="1:16" ht="12.75" hidden="1">
      <c r="A425" s="11"/>
      <c r="B425" s="11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10"/>
    </row>
    <row r="426" spans="1:16" ht="12.75" hidden="1">
      <c r="A426" s="11"/>
      <c r="B426" s="11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10"/>
    </row>
    <row r="427" spans="1:16" ht="12.75" hidden="1">
      <c r="A427" s="11"/>
      <c r="B427" s="11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10"/>
    </row>
    <row r="428" spans="1:16" ht="12.75" hidden="1">
      <c r="A428" s="11"/>
      <c r="B428" s="11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10"/>
    </row>
    <row r="429" spans="1:16" ht="12.75" customHeight="1" hidden="1">
      <c r="A429" s="11"/>
      <c r="B429" s="11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10"/>
    </row>
    <row r="430" spans="1:16" ht="12.75">
      <c r="A430" s="12"/>
      <c r="B430" s="11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10"/>
    </row>
    <row r="431" spans="1:16" ht="12.75" hidden="1">
      <c r="A431" s="11"/>
      <c r="B431" s="11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10"/>
    </row>
    <row r="432" spans="1:16" ht="12.75" hidden="1">
      <c r="A432" s="11"/>
      <c r="B432" s="11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10"/>
    </row>
    <row r="433" spans="1:16" ht="12.75" hidden="1">
      <c r="A433" s="11"/>
      <c r="B433" s="11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10"/>
    </row>
    <row r="434" spans="1:16" ht="12.75" hidden="1">
      <c r="A434" s="11"/>
      <c r="B434" s="11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10"/>
    </row>
    <row r="435" spans="1:16" ht="12.75" hidden="1">
      <c r="A435" s="11"/>
      <c r="B435" s="11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10"/>
    </row>
    <row r="436" spans="1:16" ht="12.75" hidden="1">
      <c r="A436" s="11"/>
      <c r="B436" s="11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10"/>
    </row>
    <row r="437" spans="1:16" ht="12.75" hidden="1">
      <c r="A437" s="11"/>
      <c r="B437" s="11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10"/>
    </row>
    <row r="438" spans="1:16" ht="12.75" hidden="1">
      <c r="A438" s="11"/>
      <c r="B438" s="11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10"/>
    </row>
    <row r="439" spans="1:16" ht="12.75" hidden="1">
      <c r="A439" s="11"/>
      <c r="B439" s="11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10"/>
    </row>
    <row r="440" spans="1:16" ht="12.75" hidden="1">
      <c r="A440" s="11"/>
      <c r="B440" s="11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10"/>
    </row>
    <row r="441" spans="1:16" ht="12.75" hidden="1">
      <c r="A441" s="11"/>
      <c r="B441" s="11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10"/>
    </row>
    <row r="442" spans="1:16" ht="25.5" customHeight="1" hidden="1">
      <c r="A442" s="11"/>
      <c r="B442" s="11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10"/>
    </row>
    <row r="443" spans="1:16" ht="12.75" hidden="1">
      <c r="A443" s="11"/>
      <c r="B443" s="11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10"/>
    </row>
    <row r="444" spans="1:16" ht="12.75" hidden="1">
      <c r="A444" s="11"/>
      <c r="B444" s="11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10"/>
    </row>
    <row r="445" spans="1:16" ht="12.75" hidden="1">
      <c r="A445" s="11"/>
      <c r="B445" s="11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10"/>
    </row>
    <row r="446" spans="1:16" ht="12.75" hidden="1">
      <c r="A446" s="11"/>
      <c r="B446" s="11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10"/>
    </row>
    <row r="447" spans="1:16" ht="12.75" hidden="1">
      <c r="A447" s="11"/>
      <c r="B447" s="11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10"/>
    </row>
    <row r="448" spans="1:16" ht="12.75" hidden="1">
      <c r="A448" s="11"/>
      <c r="B448" s="11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10"/>
    </row>
    <row r="449" spans="1:16" ht="12.75" hidden="1">
      <c r="A449" s="11"/>
      <c r="B449" s="11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10"/>
    </row>
    <row r="450" spans="1:16" ht="12.75" hidden="1">
      <c r="A450" s="11"/>
      <c r="B450" s="11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10"/>
    </row>
    <row r="451" spans="1:16" ht="12.75" customHeight="1" hidden="1">
      <c r="A451" s="11"/>
      <c r="B451" s="11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10"/>
    </row>
    <row r="452" spans="1:16" ht="12.75" hidden="1">
      <c r="A452" s="11"/>
      <c r="B452" s="11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10"/>
    </row>
    <row r="453" spans="1:16" ht="12.75" hidden="1">
      <c r="A453" s="11"/>
      <c r="B453" s="11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10"/>
    </row>
    <row r="454" spans="1:16" ht="12.75" hidden="1">
      <c r="A454" s="11"/>
      <c r="B454" s="11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10"/>
    </row>
    <row r="455" spans="1:16" ht="12.75" hidden="1">
      <c r="A455" s="11"/>
      <c r="B455" s="11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10"/>
    </row>
    <row r="456" spans="1:16" ht="12.75" hidden="1">
      <c r="A456" s="11"/>
      <c r="B456" s="11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10"/>
    </row>
    <row r="457" spans="1:16" ht="12.75" hidden="1">
      <c r="A457" s="11"/>
      <c r="B457" s="11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10"/>
    </row>
    <row r="458" spans="1:16" ht="12.75" hidden="1">
      <c r="A458" s="11"/>
      <c r="B458" s="11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10"/>
    </row>
    <row r="459" spans="1:16" ht="12.75" hidden="1">
      <c r="A459" s="11"/>
      <c r="B459" s="11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10"/>
    </row>
    <row r="460" spans="1:16" ht="12.75" hidden="1">
      <c r="A460" s="11"/>
      <c r="B460" s="11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10"/>
    </row>
    <row r="461" spans="1:16" ht="12.75" hidden="1">
      <c r="A461" s="11"/>
      <c r="B461" s="11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10"/>
    </row>
    <row r="462" spans="1:16" ht="12.75" hidden="1">
      <c r="A462" s="11"/>
      <c r="B462" s="11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10"/>
    </row>
    <row r="463" spans="1:16" ht="12.75" hidden="1">
      <c r="A463" s="11"/>
      <c r="B463" s="11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10"/>
    </row>
    <row r="464" spans="1:16" ht="12.75" hidden="1">
      <c r="A464" s="11"/>
      <c r="B464" s="11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10"/>
    </row>
    <row r="465" spans="1:16" ht="12.75" hidden="1">
      <c r="A465" s="11"/>
      <c r="B465" s="11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10"/>
    </row>
    <row r="466" spans="1:16" ht="12.75" hidden="1">
      <c r="A466" s="11"/>
      <c r="B466" s="11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10"/>
    </row>
    <row r="467" spans="1:16" ht="12.75" hidden="1">
      <c r="A467" s="11"/>
      <c r="B467" s="11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10"/>
    </row>
    <row r="468" spans="1:16" ht="12.75" hidden="1">
      <c r="A468" s="11"/>
      <c r="B468" s="11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10"/>
    </row>
    <row r="469" spans="1:16" ht="12.75" hidden="1">
      <c r="A469" s="11"/>
      <c r="B469" s="11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10"/>
    </row>
    <row r="470" spans="1:16" ht="12.75" hidden="1">
      <c r="A470" s="11"/>
      <c r="B470" s="11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10"/>
    </row>
    <row r="471" spans="1:16" ht="12.75" hidden="1">
      <c r="A471" s="11"/>
      <c r="B471" s="11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10"/>
    </row>
    <row r="472" spans="1:16" ht="12.75" hidden="1">
      <c r="A472" s="11"/>
      <c r="B472" s="11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10"/>
    </row>
    <row r="473" spans="1:16" ht="12.75" hidden="1">
      <c r="A473" s="11"/>
      <c r="B473" s="11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10"/>
    </row>
    <row r="474" spans="1:16" ht="12.75" hidden="1">
      <c r="A474" s="11"/>
      <c r="B474" s="11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10"/>
    </row>
    <row r="475" spans="1:16" ht="12.75" hidden="1">
      <c r="A475" s="11"/>
      <c r="B475" s="11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10"/>
    </row>
    <row r="476" spans="1:16" ht="12.75" hidden="1">
      <c r="A476" s="11"/>
      <c r="B476" s="11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10"/>
    </row>
    <row r="477" spans="1:16" ht="12.75" hidden="1">
      <c r="A477" s="11"/>
      <c r="B477" s="11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10"/>
    </row>
    <row r="478" spans="1:16" ht="12.75" hidden="1">
      <c r="A478" s="11"/>
      <c r="B478" s="11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10"/>
    </row>
    <row r="479" spans="1:16" ht="12.75" hidden="1">
      <c r="A479" s="11"/>
      <c r="B479" s="11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10"/>
    </row>
    <row r="480" spans="1:16" ht="12.75" hidden="1">
      <c r="A480" s="11"/>
      <c r="B480" s="11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10"/>
    </row>
    <row r="481" spans="1:16" ht="12.75" hidden="1">
      <c r="A481" s="11"/>
      <c r="B481" s="11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10"/>
    </row>
    <row r="482" spans="1:16" ht="12.75" hidden="1">
      <c r="A482" s="11"/>
      <c r="B482" s="11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10"/>
    </row>
    <row r="483" spans="1:16" ht="12.75" hidden="1">
      <c r="A483" s="11"/>
      <c r="B483" s="11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10"/>
    </row>
    <row r="484" spans="1:16" ht="12.75" hidden="1">
      <c r="A484" s="11"/>
      <c r="B484" s="11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10"/>
    </row>
    <row r="485" spans="1:16" ht="12.75" hidden="1">
      <c r="A485" s="11"/>
      <c r="B485" s="11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10"/>
    </row>
    <row r="486" spans="1:16" ht="12.75" hidden="1">
      <c r="A486" s="11"/>
      <c r="B486" s="11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10"/>
    </row>
    <row r="487" spans="1:16" ht="12.75" hidden="1">
      <c r="A487" s="11"/>
      <c r="B487" s="11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10"/>
    </row>
    <row r="488" spans="1:16" ht="12.75" hidden="1">
      <c r="A488" s="11"/>
      <c r="B488" s="11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10"/>
    </row>
    <row r="489" spans="1:16" ht="12.75" hidden="1">
      <c r="A489" s="11"/>
      <c r="B489" s="11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10"/>
    </row>
    <row r="490" spans="1:16" ht="12.75" hidden="1">
      <c r="A490" s="11"/>
      <c r="B490" s="11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10"/>
    </row>
    <row r="491" spans="1:16" ht="12.75" hidden="1">
      <c r="A491" s="11"/>
      <c r="B491" s="11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10"/>
    </row>
    <row r="492" spans="1:16" ht="12.75" hidden="1">
      <c r="A492" s="11"/>
      <c r="B492" s="11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10"/>
    </row>
    <row r="493" spans="1:16" ht="12.75" customHeight="1" hidden="1">
      <c r="A493" s="11"/>
      <c r="B493" s="11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10"/>
    </row>
    <row r="494" spans="1:16" ht="12.75" hidden="1">
      <c r="A494" s="11"/>
      <c r="B494" s="11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10"/>
    </row>
    <row r="495" spans="1:16" ht="12.75">
      <c r="A495" s="12"/>
      <c r="B495" s="11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10"/>
    </row>
    <row r="496" spans="1:16" ht="12.75" hidden="1">
      <c r="A496" s="11"/>
      <c r="B496" s="11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10"/>
    </row>
    <row r="497" spans="1:16" ht="12.75" hidden="1">
      <c r="A497" s="11"/>
      <c r="B497" s="11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10"/>
    </row>
    <row r="498" spans="1:16" ht="12.75" hidden="1">
      <c r="A498" s="11"/>
      <c r="B498" s="11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10"/>
    </row>
    <row r="499" spans="1:16" ht="12.75" hidden="1">
      <c r="A499" s="11"/>
      <c r="B499" s="11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10"/>
    </row>
    <row r="500" spans="1:16" ht="12.75" hidden="1">
      <c r="A500" s="11"/>
      <c r="B500" s="11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10"/>
    </row>
    <row r="501" spans="1:16" ht="12.75" hidden="1">
      <c r="A501" s="11"/>
      <c r="B501" s="11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10"/>
    </row>
    <row r="502" spans="1:16" ht="12.75" hidden="1">
      <c r="A502" s="11"/>
      <c r="B502" s="11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10"/>
    </row>
    <row r="503" spans="1:16" ht="12.75" hidden="1">
      <c r="A503" s="11"/>
      <c r="B503" s="11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10"/>
    </row>
    <row r="504" spans="1:16" ht="12.75" hidden="1">
      <c r="A504" s="11"/>
      <c r="B504" s="11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10"/>
    </row>
    <row r="505" spans="1:16" ht="12.75" hidden="1">
      <c r="A505" s="11"/>
      <c r="B505" s="11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10"/>
    </row>
    <row r="506" spans="1:16" ht="25.5" customHeight="1" hidden="1">
      <c r="A506" s="11"/>
      <c r="B506" s="11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10"/>
    </row>
    <row r="507" spans="1:16" ht="12.75" hidden="1">
      <c r="A507" s="11"/>
      <c r="B507" s="11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10"/>
    </row>
    <row r="508" spans="1:16" ht="12.75" hidden="1">
      <c r="A508" s="11"/>
      <c r="B508" s="11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10"/>
    </row>
    <row r="509" spans="1:16" ht="12.75" hidden="1">
      <c r="A509" s="11"/>
      <c r="B509" s="11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10"/>
    </row>
    <row r="510" spans="1:16" ht="12.75" hidden="1">
      <c r="A510" s="11"/>
      <c r="B510" s="11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10"/>
    </row>
    <row r="511" spans="1:16" ht="12.75" hidden="1">
      <c r="A511" s="11"/>
      <c r="B511" s="11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10"/>
    </row>
    <row r="512" spans="1:16" ht="12.75" hidden="1">
      <c r="A512" s="11"/>
      <c r="B512" s="11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10"/>
    </row>
    <row r="513" spans="1:16" ht="12.75" hidden="1">
      <c r="A513" s="11"/>
      <c r="B513" s="11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10"/>
    </row>
    <row r="514" spans="1:16" ht="12.75" hidden="1">
      <c r="A514" s="11"/>
      <c r="B514" s="11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10"/>
    </row>
    <row r="515" spans="1:16" ht="12.75" hidden="1">
      <c r="A515" s="11"/>
      <c r="B515" s="11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10"/>
    </row>
    <row r="516" spans="1:16" ht="12.75" hidden="1">
      <c r="A516" s="11"/>
      <c r="B516" s="11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10"/>
    </row>
    <row r="517" spans="1:16" ht="12.75" hidden="1">
      <c r="A517" s="11"/>
      <c r="B517" s="11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10"/>
    </row>
    <row r="518" spans="1:16" ht="12.75" hidden="1">
      <c r="A518" s="11"/>
      <c r="B518" s="11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10"/>
    </row>
    <row r="519" spans="1:16" ht="12.75" customHeight="1" hidden="1">
      <c r="A519" s="11"/>
      <c r="B519" s="11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10"/>
    </row>
    <row r="520" spans="1:16" ht="12.75" hidden="1">
      <c r="A520" s="11"/>
      <c r="B520" s="11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10"/>
    </row>
    <row r="521" spans="1:16" ht="12.75" hidden="1">
      <c r="A521" s="11"/>
      <c r="B521" s="11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10"/>
    </row>
    <row r="522" spans="1:16" ht="12.75" hidden="1">
      <c r="A522" s="11"/>
      <c r="B522" s="11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10"/>
    </row>
    <row r="523" spans="1:16" ht="12.75" hidden="1">
      <c r="A523" s="11"/>
      <c r="B523" s="11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10"/>
    </row>
    <row r="524" spans="1:16" ht="12.75" hidden="1">
      <c r="A524" s="11"/>
      <c r="B524" s="11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10"/>
    </row>
    <row r="525" spans="1:16" ht="12.75" hidden="1">
      <c r="A525" s="11"/>
      <c r="B525" s="11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10"/>
    </row>
    <row r="526" spans="1:16" ht="12.75" hidden="1">
      <c r="A526" s="11"/>
      <c r="B526" s="11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10"/>
    </row>
    <row r="527" spans="1:16" ht="12.75" hidden="1">
      <c r="A527" s="11"/>
      <c r="B527" s="11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10"/>
    </row>
    <row r="528" spans="1:16" ht="12.75" hidden="1">
      <c r="A528" s="11"/>
      <c r="B528" s="11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10"/>
    </row>
    <row r="529" spans="1:16" ht="12.75" hidden="1">
      <c r="A529" s="11"/>
      <c r="B529" s="11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10"/>
    </row>
    <row r="530" spans="1:16" ht="12.75" hidden="1">
      <c r="A530" s="11"/>
      <c r="B530" s="11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10"/>
    </row>
    <row r="531" spans="1:16" ht="12.75" hidden="1">
      <c r="A531" s="11"/>
      <c r="B531" s="11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10"/>
    </row>
    <row r="532" spans="1:16" ht="12.75" hidden="1">
      <c r="A532" s="11"/>
      <c r="B532" s="11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10"/>
    </row>
    <row r="533" spans="1:16" ht="12.75" hidden="1">
      <c r="A533" s="11"/>
      <c r="B533" s="11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10"/>
    </row>
    <row r="534" spans="1:16" ht="12.75" hidden="1">
      <c r="A534" s="11"/>
      <c r="B534" s="11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10"/>
    </row>
    <row r="535" spans="1:16" ht="12.75" hidden="1">
      <c r="A535" s="11"/>
      <c r="B535" s="11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10"/>
    </row>
    <row r="536" spans="1:16" ht="12.75" hidden="1">
      <c r="A536" s="11"/>
      <c r="B536" s="11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10"/>
    </row>
    <row r="537" spans="1:16" ht="12.75" hidden="1">
      <c r="A537" s="11"/>
      <c r="B537" s="11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10"/>
    </row>
    <row r="538" spans="1:16" ht="12.75" customHeight="1" hidden="1">
      <c r="A538" s="11"/>
      <c r="B538" s="11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10"/>
    </row>
    <row r="539" spans="1:16" ht="12.75" hidden="1">
      <c r="A539" s="11"/>
      <c r="B539" s="11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10"/>
    </row>
    <row r="540" spans="1:16" ht="12.75" hidden="1">
      <c r="A540" s="11"/>
      <c r="B540" s="11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10"/>
    </row>
    <row r="541" spans="1:16" ht="12.75" hidden="1">
      <c r="A541" s="11"/>
      <c r="B541" s="11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10"/>
    </row>
    <row r="542" spans="1:16" ht="12.75" hidden="1">
      <c r="A542" s="11"/>
      <c r="B542" s="11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10"/>
    </row>
    <row r="543" spans="1:16" ht="12.75" hidden="1">
      <c r="A543" s="11"/>
      <c r="B543" s="11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10"/>
    </row>
    <row r="544" spans="1:16" ht="12.75" hidden="1">
      <c r="A544" s="11"/>
      <c r="B544" s="11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10"/>
    </row>
    <row r="545" spans="1:16" ht="12.75" hidden="1">
      <c r="A545" s="11"/>
      <c r="B545" s="11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10"/>
    </row>
    <row r="546" spans="1:16" ht="12.75" hidden="1">
      <c r="A546" s="11"/>
      <c r="B546" s="11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10"/>
    </row>
    <row r="547" spans="1:16" ht="12.75" hidden="1">
      <c r="A547" s="11"/>
      <c r="B547" s="11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10"/>
    </row>
    <row r="548" spans="1:16" ht="12.75" customHeight="1" hidden="1">
      <c r="A548" s="11"/>
      <c r="B548" s="11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10"/>
    </row>
    <row r="549" spans="1:16" ht="12.75">
      <c r="A549" s="12"/>
      <c r="B549" s="11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10"/>
    </row>
    <row r="550" spans="1:16" ht="12.75" hidden="1">
      <c r="A550" s="11"/>
      <c r="B550" s="11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10"/>
    </row>
    <row r="551" spans="1:16" ht="12.75" hidden="1">
      <c r="A551" s="11"/>
      <c r="B551" s="11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10"/>
    </row>
    <row r="552" spans="1:16" ht="12.75" hidden="1">
      <c r="A552" s="11"/>
      <c r="B552" s="11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10"/>
    </row>
    <row r="553" spans="1:16" ht="12.75" hidden="1">
      <c r="A553" s="11"/>
      <c r="B553" s="11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10"/>
    </row>
    <row r="554" spans="1:16" ht="12.75" hidden="1">
      <c r="A554" s="11"/>
      <c r="B554" s="11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10"/>
    </row>
    <row r="555" spans="1:16" ht="12.75" hidden="1">
      <c r="A555" s="11"/>
      <c r="B555" s="11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10"/>
    </row>
    <row r="556" spans="1:16" ht="12.75" hidden="1">
      <c r="A556" s="11"/>
      <c r="B556" s="11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10"/>
    </row>
    <row r="557" spans="1:16" ht="12.75" hidden="1">
      <c r="A557" s="11"/>
      <c r="B557" s="11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10"/>
    </row>
    <row r="558" spans="1:16" ht="12.75" hidden="1">
      <c r="A558" s="11"/>
      <c r="B558" s="11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10"/>
    </row>
    <row r="559" spans="1:16" ht="12.75" hidden="1">
      <c r="A559" s="11"/>
      <c r="B559" s="11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10"/>
    </row>
    <row r="560" spans="1:16" ht="12.75" hidden="1">
      <c r="A560" s="11"/>
      <c r="B560" s="11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10"/>
    </row>
    <row r="561" spans="1:16" ht="12.75" hidden="1">
      <c r="A561" s="11"/>
      <c r="B561" s="11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10"/>
    </row>
    <row r="562" spans="1:16" ht="12.75" hidden="1">
      <c r="A562" s="11"/>
      <c r="B562" s="11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10"/>
    </row>
    <row r="563" spans="1:16" ht="12.75" customHeight="1" hidden="1">
      <c r="A563" s="11"/>
      <c r="B563" s="11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10"/>
    </row>
    <row r="564" spans="1:16" ht="12.75" hidden="1">
      <c r="A564" s="11"/>
      <c r="B564" s="11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10"/>
    </row>
    <row r="565" spans="1:16" ht="12.75" hidden="1">
      <c r="A565" s="11"/>
      <c r="B565" s="11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10"/>
    </row>
    <row r="566" spans="1:16" ht="12.75" hidden="1">
      <c r="A566" s="11"/>
      <c r="B566" s="11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10"/>
    </row>
    <row r="567" spans="1:16" ht="25.5" customHeight="1" hidden="1">
      <c r="A567" s="11"/>
      <c r="B567" s="11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10"/>
    </row>
    <row r="568" spans="1:16" ht="12.75" hidden="1">
      <c r="A568" s="11"/>
      <c r="B568" s="11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10"/>
    </row>
    <row r="569" spans="1:16" ht="12.75" hidden="1">
      <c r="A569" s="11"/>
      <c r="B569" s="11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10"/>
    </row>
    <row r="570" spans="1:16" ht="12.75" hidden="1">
      <c r="A570" s="11"/>
      <c r="B570" s="11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10"/>
    </row>
    <row r="571" spans="1:16" ht="12.75" hidden="1">
      <c r="A571" s="11"/>
      <c r="B571" s="11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10"/>
    </row>
    <row r="572" spans="1:16" ht="12.75" hidden="1">
      <c r="A572" s="11"/>
      <c r="B572" s="11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10"/>
    </row>
    <row r="573" spans="1:16" ht="12.75" hidden="1">
      <c r="A573" s="11"/>
      <c r="B573" s="11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10"/>
    </row>
    <row r="574" spans="1:16" ht="12.75" hidden="1">
      <c r="A574" s="11"/>
      <c r="B574" s="11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10"/>
    </row>
    <row r="575" spans="1:16" ht="12.75" hidden="1">
      <c r="A575" s="11"/>
      <c r="B575" s="11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10"/>
    </row>
    <row r="576" spans="1:16" ht="12.75" customHeight="1" hidden="1">
      <c r="A576" s="11"/>
      <c r="B576" s="11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10"/>
    </row>
    <row r="577" spans="1:16" ht="12.75" hidden="1">
      <c r="A577" s="11"/>
      <c r="B577" s="11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10"/>
    </row>
    <row r="578" spans="1:16" ht="12.75" hidden="1">
      <c r="A578" s="11"/>
      <c r="B578" s="11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10"/>
    </row>
    <row r="579" spans="1:16" ht="12.75" customHeight="1" hidden="1">
      <c r="A579" s="11"/>
      <c r="B579" s="11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10"/>
    </row>
    <row r="580" spans="1:16" ht="12.75" hidden="1">
      <c r="A580" s="11"/>
      <c r="B580" s="11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10"/>
    </row>
    <row r="581" spans="1:16" ht="12.75" hidden="1">
      <c r="A581" s="11"/>
      <c r="B581" s="11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10"/>
    </row>
    <row r="582" spans="1:16" ht="12.75" hidden="1">
      <c r="A582" s="11"/>
      <c r="B582" s="11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10"/>
    </row>
    <row r="583" spans="1:16" ht="12.75" hidden="1">
      <c r="A583" s="11"/>
      <c r="B583" s="11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10"/>
    </row>
    <row r="584" spans="1:16" ht="12.75" hidden="1">
      <c r="A584" s="11"/>
      <c r="B584" s="11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10"/>
    </row>
    <row r="585" spans="1:16" ht="12.75" hidden="1">
      <c r="A585" s="11"/>
      <c r="B585" s="11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10"/>
    </row>
    <row r="586" spans="1:16" ht="12.75" hidden="1">
      <c r="A586" s="11"/>
      <c r="B586" s="11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10"/>
    </row>
    <row r="587" spans="1:16" ht="12.75" hidden="1">
      <c r="A587" s="11"/>
      <c r="B587" s="11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10"/>
    </row>
    <row r="588" spans="1:16" ht="12.75" customHeight="1" hidden="1">
      <c r="A588" s="11"/>
      <c r="B588" s="11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10"/>
    </row>
    <row r="589" spans="1:16" ht="12.75" hidden="1">
      <c r="A589" s="11"/>
      <c r="B589" s="11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10"/>
    </row>
    <row r="590" spans="1:16" ht="12.75" hidden="1">
      <c r="A590" s="11"/>
      <c r="B590" s="11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10"/>
    </row>
    <row r="591" spans="1:16" ht="12.75" hidden="1">
      <c r="A591" s="11"/>
      <c r="B591" s="11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10"/>
    </row>
    <row r="592" spans="1:16" ht="12.75" hidden="1">
      <c r="A592" s="11"/>
      <c r="B592" s="11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10"/>
    </row>
    <row r="593" spans="1:16" ht="12.75" hidden="1">
      <c r="A593" s="11"/>
      <c r="B593" s="11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10"/>
    </row>
    <row r="594" spans="1:16" ht="12.75" hidden="1">
      <c r="A594" s="11"/>
      <c r="B594" s="11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10"/>
    </row>
    <row r="595" spans="1:16" ht="12.75" hidden="1">
      <c r="A595" s="11"/>
      <c r="B595" s="11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10"/>
    </row>
    <row r="596" spans="1:16" ht="12.75" hidden="1">
      <c r="A596" s="11"/>
      <c r="B596" s="11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10"/>
    </row>
    <row r="597" spans="1:16" ht="12.75" hidden="1">
      <c r="A597" s="11"/>
      <c r="B597" s="11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10"/>
    </row>
    <row r="598" spans="1:16" ht="12.75" hidden="1">
      <c r="A598" s="11"/>
      <c r="B598" s="11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10"/>
    </row>
    <row r="599" spans="1:16" ht="12.75" hidden="1">
      <c r="A599" s="11"/>
      <c r="B599" s="11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10"/>
    </row>
    <row r="600" spans="1:16" ht="12.75" hidden="1">
      <c r="A600" s="11"/>
      <c r="B600" s="11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10"/>
    </row>
    <row r="601" spans="1:16" ht="12.75" hidden="1">
      <c r="A601" s="11"/>
      <c r="B601" s="11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10"/>
    </row>
    <row r="602" spans="1:16" ht="12.75" customHeight="1" hidden="1">
      <c r="A602" s="11"/>
      <c r="B602" s="11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10"/>
    </row>
    <row r="603" spans="1:16" ht="12.75" hidden="1">
      <c r="A603" s="11"/>
      <c r="B603" s="11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10"/>
    </row>
    <row r="604" spans="1:16" ht="12.75" hidden="1">
      <c r="A604" s="11"/>
      <c r="B604" s="11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10"/>
    </row>
    <row r="605" spans="1:16" ht="12.75" hidden="1">
      <c r="A605" s="11"/>
      <c r="B605" s="11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10"/>
    </row>
    <row r="606" spans="1:16" ht="12.75" hidden="1">
      <c r="A606" s="11"/>
      <c r="B606" s="11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10"/>
    </row>
    <row r="607" spans="1:16" ht="12.75" hidden="1">
      <c r="A607" s="11"/>
      <c r="B607" s="11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10"/>
    </row>
    <row r="608" spans="1:16" ht="12.75" hidden="1">
      <c r="A608" s="11"/>
      <c r="B608" s="11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10"/>
    </row>
    <row r="609" spans="1:16" ht="12.75" hidden="1">
      <c r="A609" s="11"/>
      <c r="B609" s="11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10"/>
    </row>
    <row r="610" spans="1:16" ht="12.75" hidden="1">
      <c r="A610" s="11"/>
      <c r="B610" s="11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10"/>
    </row>
    <row r="611" spans="1:16" ht="12.75" hidden="1">
      <c r="A611" s="11"/>
      <c r="B611" s="11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10"/>
    </row>
    <row r="612" spans="1:16" ht="12.75" hidden="1">
      <c r="A612" s="11"/>
      <c r="B612" s="11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10"/>
    </row>
    <row r="613" spans="1:16" ht="12.75" hidden="1">
      <c r="A613" s="11"/>
      <c r="B613" s="11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10"/>
    </row>
    <row r="614" spans="1:16" ht="12.75" customHeight="1" hidden="1">
      <c r="A614" s="11"/>
      <c r="B614" s="11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10"/>
    </row>
    <row r="615" spans="1:16" ht="12.75" hidden="1">
      <c r="A615" s="11"/>
      <c r="B615" s="11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10"/>
    </row>
    <row r="616" spans="1:16" ht="12.75" hidden="1">
      <c r="A616" s="11"/>
      <c r="B616" s="11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10"/>
    </row>
    <row r="617" spans="1:16" ht="12.75" hidden="1">
      <c r="A617" s="11"/>
      <c r="B617" s="11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10"/>
    </row>
    <row r="618" spans="1:16" ht="12.75" hidden="1">
      <c r="A618" s="11"/>
      <c r="B618" s="11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10"/>
    </row>
    <row r="619" spans="1:16" ht="12.75" hidden="1">
      <c r="A619" s="11"/>
      <c r="B619" s="11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10"/>
    </row>
    <row r="620" spans="1:16" ht="12.75" hidden="1">
      <c r="A620" s="11"/>
      <c r="B620" s="11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10"/>
    </row>
    <row r="621" spans="1:16" ht="12.75" hidden="1">
      <c r="A621" s="11"/>
      <c r="B621" s="11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10"/>
    </row>
    <row r="622" spans="1:16" ht="12.75" hidden="1">
      <c r="A622" s="11"/>
      <c r="B622" s="11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10"/>
    </row>
    <row r="623" spans="1:16" ht="12.75" hidden="1">
      <c r="A623" s="11"/>
      <c r="B623" s="11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10"/>
    </row>
    <row r="624" spans="1:16" ht="12.75" hidden="1">
      <c r="A624" s="11"/>
      <c r="B624" s="11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10"/>
    </row>
    <row r="625" spans="1:16" ht="12.75" hidden="1">
      <c r="A625" s="11"/>
      <c r="B625" s="11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10"/>
    </row>
    <row r="626" spans="1:16" ht="12.75" hidden="1">
      <c r="A626" s="11"/>
      <c r="B626" s="11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10"/>
    </row>
    <row r="627" spans="1:16" ht="12.75" hidden="1">
      <c r="A627" s="11"/>
      <c r="B627" s="11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10"/>
    </row>
    <row r="628" spans="1:16" ht="12.75" hidden="1">
      <c r="A628" s="11"/>
      <c r="B628" s="11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10"/>
    </row>
    <row r="629" spans="1:16" ht="12.75" hidden="1">
      <c r="A629" s="11"/>
      <c r="B629" s="11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10"/>
    </row>
    <row r="630" spans="1:16" ht="12.75" customHeight="1" hidden="1">
      <c r="A630" s="11"/>
      <c r="B630" s="11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10"/>
    </row>
    <row r="631" spans="1:16" ht="12.75" hidden="1">
      <c r="A631" s="11"/>
      <c r="B631" s="11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10"/>
    </row>
    <row r="632" spans="1:16" ht="12.75" hidden="1">
      <c r="A632" s="11"/>
      <c r="B632" s="11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10"/>
    </row>
    <row r="633" spans="1:16" ht="12.75" hidden="1">
      <c r="A633" s="11"/>
      <c r="B633" s="11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10"/>
    </row>
    <row r="634" spans="1:16" ht="12.75" hidden="1">
      <c r="A634" s="11"/>
      <c r="B634" s="11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10"/>
    </row>
    <row r="635" spans="1:16" ht="12.75" hidden="1">
      <c r="A635" s="11"/>
      <c r="B635" s="11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10"/>
    </row>
    <row r="636" spans="1:16" ht="12.75" hidden="1">
      <c r="A636" s="11"/>
      <c r="B636" s="11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10"/>
    </row>
    <row r="637" spans="1:16" ht="12.75" hidden="1">
      <c r="A637" s="11"/>
      <c r="B637" s="11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10"/>
    </row>
    <row r="638" spans="1:16" ht="12.75" hidden="1">
      <c r="A638" s="11"/>
      <c r="B638" s="11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10"/>
    </row>
    <row r="639" spans="1:16" ht="12.75" hidden="1">
      <c r="A639" s="11"/>
      <c r="B639" s="11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10"/>
    </row>
    <row r="640" spans="1:16" ht="12.75" hidden="1">
      <c r="A640" s="11"/>
      <c r="B640" s="11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10"/>
    </row>
    <row r="641" spans="1:16" ht="12.75" hidden="1">
      <c r="A641" s="11"/>
      <c r="B641" s="11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10"/>
    </row>
    <row r="642" spans="1:16" ht="12.75" hidden="1">
      <c r="A642" s="11"/>
      <c r="B642" s="11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10"/>
    </row>
    <row r="643" spans="1:16" ht="12.75" hidden="1">
      <c r="A643" s="11"/>
      <c r="B643" s="11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10"/>
    </row>
    <row r="644" spans="1:16" ht="12.75" hidden="1">
      <c r="A644" s="11"/>
      <c r="B644" s="11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10"/>
    </row>
    <row r="645" spans="1:16" ht="12.75" hidden="1">
      <c r="A645" s="11"/>
      <c r="B645" s="11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10"/>
    </row>
    <row r="646" spans="1:16" ht="12.75" hidden="1">
      <c r="A646" s="11"/>
      <c r="B646" s="11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10"/>
    </row>
    <row r="647" spans="1:16" ht="12.75" hidden="1">
      <c r="A647" s="11"/>
      <c r="B647" s="11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10"/>
    </row>
    <row r="648" spans="1:16" ht="12.75" hidden="1">
      <c r="A648" s="11"/>
      <c r="B648" s="11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10"/>
    </row>
    <row r="649" spans="1:16" ht="12.75" hidden="1">
      <c r="A649" s="11"/>
      <c r="B649" s="11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10"/>
    </row>
    <row r="650" spans="1:16" ht="12.75" hidden="1">
      <c r="A650" s="11"/>
      <c r="B650" s="11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10"/>
    </row>
    <row r="651" spans="1:16" ht="12.75" hidden="1">
      <c r="A651" s="11"/>
      <c r="B651" s="11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10"/>
    </row>
    <row r="652" spans="1:16" ht="12.75" hidden="1">
      <c r="A652" s="11"/>
      <c r="B652" s="11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10"/>
    </row>
    <row r="653" spans="1:16" ht="12.75" customHeight="1" hidden="1">
      <c r="A653" s="11"/>
      <c r="B653" s="11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10"/>
    </row>
    <row r="654" spans="1:16" ht="12.75" hidden="1">
      <c r="A654" s="11"/>
      <c r="B654" s="11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10"/>
    </row>
    <row r="655" spans="1:16" ht="12.75" hidden="1">
      <c r="A655" s="11"/>
      <c r="B655" s="11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10"/>
    </row>
    <row r="656" spans="1:16" ht="12.75">
      <c r="A656" s="12"/>
      <c r="B656" s="11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10"/>
    </row>
    <row r="657" spans="1:16" ht="12.75" hidden="1">
      <c r="A657" s="11"/>
      <c r="B657" s="11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10"/>
    </row>
    <row r="658" spans="1:16" ht="12.75" hidden="1">
      <c r="A658" s="11"/>
      <c r="B658" s="11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10"/>
    </row>
    <row r="659" spans="1:16" ht="12.75" hidden="1">
      <c r="A659" s="11"/>
      <c r="B659" s="11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10"/>
    </row>
    <row r="660" spans="1:16" ht="12.75" hidden="1">
      <c r="A660" s="11"/>
      <c r="B660" s="11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10"/>
    </row>
    <row r="661" spans="1:16" ht="12.75" hidden="1">
      <c r="A661" s="11"/>
      <c r="B661" s="11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10"/>
    </row>
    <row r="662" spans="1:16" ht="12.75" hidden="1">
      <c r="A662" s="11"/>
      <c r="B662" s="11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10"/>
    </row>
    <row r="663" spans="1:16" ht="12.75" hidden="1">
      <c r="A663" s="11"/>
      <c r="B663" s="11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10"/>
    </row>
    <row r="664" spans="1:16" ht="12.75" hidden="1">
      <c r="A664" s="11"/>
      <c r="B664" s="11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10"/>
    </row>
    <row r="665" spans="1:16" ht="12.75" hidden="1">
      <c r="A665" s="11"/>
      <c r="B665" s="11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10"/>
    </row>
    <row r="666" spans="1:16" ht="12.75" hidden="1">
      <c r="A666" s="11"/>
      <c r="B666" s="11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10"/>
    </row>
    <row r="667" spans="1:16" ht="12.75" hidden="1">
      <c r="A667" s="11"/>
      <c r="B667" s="11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10"/>
    </row>
    <row r="668" spans="1:16" ht="12.75" hidden="1">
      <c r="A668" s="11"/>
      <c r="B668" s="11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10"/>
    </row>
    <row r="669" spans="1:16" ht="12.75" hidden="1">
      <c r="A669" s="11"/>
      <c r="B669" s="11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10"/>
    </row>
    <row r="670" spans="1:16" ht="12.75" hidden="1">
      <c r="A670" s="11"/>
      <c r="B670" s="11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10"/>
    </row>
    <row r="671" spans="1:16" ht="12.75" hidden="1">
      <c r="A671" s="11"/>
      <c r="B671" s="11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10"/>
    </row>
    <row r="672" spans="1:16" ht="12.75" hidden="1">
      <c r="A672" s="11"/>
      <c r="B672" s="11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10"/>
    </row>
    <row r="673" spans="1:16" ht="12.75" hidden="1">
      <c r="A673" s="11"/>
      <c r="B673" s="11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10"/>
    </row>
    <row r="674" spans="1:16" ht="12.75" hidden="1">
      <c r="A674" s="11"/>
      <c r="B674" s="11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10"/>
    </row>
    <row r="675" spans="1:16" ht="12.75" hidden="1">
      <c r="A675" s="11"/>
      <c r="B675" s="11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10"/>
    </row>
    <row r="676" spans="1:16" ht="12.75" hidden="1">
      <c r="A676" s="11"/>
      <c r="B676" s="11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10"/>
    </row>
    <row r="677" spans="1:16" ht="12.75" hidden="1">
      <c r="A677" s="11"/>
      <c r="B677" s="11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10"/>
    </row>
    <row r="678" spans="1:16" ht="25.5" customHeight="1" hidden="1">
      <c r="A678" s="11"/>
      <c r="B678" s="11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10"/>
    </row>
    <row r="679" spans="1:16" ht="12.75" hidden="1">
      <c r="A679" s="11"/>
      <c r="B679" s="11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10"/>
    </row>
    <row r="680" spans="1:16" ht="12.75" hidden="1">
      <c r="A680" s="11"/>
      <c r="B680" s="11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10"/>
    </row>
    <row r="681" spans="1:16" ht="12.75" hidden="1">
      <c r="A681" s="11"/>
      <c r="B681" s="11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10"/>
    </row>
    <row r="682" spans="1:16" ht="12.75" hidden="1">
      <c r="A682" s="11"/>
      <c r="B682" s="11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10"/>
    </row>
    <row r="683" spans="1:16" ht="12.75" hidden="1">
      <c r="A683" s="11"/>
      <c r="B683" s="11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10"/>
    </row>
    <row r="684" spans="1:16" ht="12.75" hidden="1">
      <c r="A684" s="11"/>
      <c r="B684" s="11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10"/>
    </row>
    <row r="685" spans="1:16" ht="12.75" hidden="1">
      <c r="A685" s="11"/>
      <c r="B685" s="11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10"/>
    </row>
    <row r="686" spans="1:16" ht="12.75" hidden="1">
      <c r="A686" s="11"/>
      <c r="B686" s="11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10"/>
    </row>
    <row r="687" spans="1:16" ht="12.75" hidden="1">
      <c r="A687" s="11"/>
      <c r="B687" s="11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10"/>
    </row>
    <row r="688" spans="1:16" ht="12.75" hidden="1">
      <c r="A688" s="11"/>
      <c r="B688" s="11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10"/>
    </row>
    <row r="689" spans="1:16" ht="12.75" hidden="1">
      <c r="A689" s="11"/>
      <c r="B689" s="11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10"/>
    </row>
    <row r="690" spans="1:16" ht="12.75" hidden="1">
      <c r="A690" s="11"/>
      <c r="B690" s="11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10"/>
    </row>
    <row r="691" spans="1:16" ht="12.75" customHeight="1" hidden="1">
      <c r="A691" s="11"/>
      <c r="B691" s="11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10"/>
    </row>
    <row r="692" spans="1:16" ht="12.75" customHeight="1" hidden="1">
      <c r="A692" s="11"/>
      <c r="B692" s="11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10"/>
    </row>
    <row r="693" spans="1:16" ht="12.75" hidden="1">
      <c r="A693" s="11"/>
      <c r="B693" s="11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10"/>
    </row>
    <row r="694" spans="1:16" ht="12.75" hidden="1">
      <c r="A694" s="11"/>
      <c r="B694" s="11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10"/>
    </row>
    <row r="695" spans="1:16" ht="12.75" hidden="1">
      <c r="A695" s="11"/>
      <c r="B695" s="11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10"/>
    </row>
    <row r="696" spans="1:16" ht="12.75" hidden="1">
      <c r="A696" s="11"/>
      <c r="B696" s="11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10"/>
    </row>
    <row r="697" spans="1:16" ht="12.75" hidden="1">
      <c r="A697" s="11"/>
      <c r="B697" s="11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10"/>
    </row>
    <row r="698" spans="1:16" ht="12.75" hidden="1">
      <c r="A698" s="11"/>
      <c r="B698" s="11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10"/>
    </row>
    <row r="699" spans="1:16" ht="12.75" hidden="1">
      <c r="A699" s="11"/>
      <c r="B699" s="11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10"/>
    </row>
    <row r="700" spans="1:16" ht="12.75" hidden="1">
      <c r="A700" s="11"/>
      <c r="B700" s="11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10"/>
    </row>
    <row r="701" spans="1:16" ht="12.75" hidden="1">
      <c r="A701" s="11"/>
      <c r="B701" s="11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10"/>
    </row>
    <row r="702" spans="1:16" ht="12.75" hidden="1">
      <c r="A702" s="11"/>
      <c r="B702" s="11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10"/>
    </row>
    <row r="703" spans="1:16" ht="12.75" hidden="1">
      <c r="A703" s="11"/>
      <c r="B703" s="11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10"/>
    </row>
    <row r="704" spans="1:16" ht="12.75" hidden="1">
      <c r="A704" s="11"/>
      <c r="B704" s="11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10"/>
    </row>
    <row r="705" spans="1:16" ht="12.75" hidden="1">
      <c r="A705" s="11"/>
      <c r="B705" s="11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10"/>
    </row>
    <row r="706" spans="1:16" ht="12.75" hidden="1">
      <c r="A706" s="11"/>
      <c r="B706" s="11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10"/>
    </row>
    <row r="707" spans="1:16" ht="12.75" hidden="1">
      <c r="A707" s="11"/>
      <c r="B707" s="11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10"/>
    </row>
    <row r="708" spans="1:16" ht="12.75" hidden="1">
      <c r="A708" s="11"/>
      <c r="B708" s="11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10"/>
    </row>
    <row r="709" spans="1:16" ht="12.75" hidden="1">
      <c r="A709" s="11"/>
      <c r="B709" s="11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10"/>
    </row>
    <row r="710" spans="1:16" ht="12.75" hidden="1">
      <c r="A710" s="11"/>
      <c r="B710" s="11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10"/>
    </row>
    <row r="711" spans="1:16" ht="12.75" hidden="1">
      <c r="A711" s="11"/>
      <c r="B711" s="11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10"/>
    </row>
    <row r="712" spans="1:16" ht="12.75" hidden="1">
      <c r="A712" s="11"/>
      <c r="B712" s="11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10"/>
    </row>
    <row r="713" spans="1:16" ht="12.75" hidden="1">
      <c r="A713" s="11"/>
      <c r="B713" s="11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10"/>
    </row>
    <row r="714" spans="1:16" ht="12.75" hidden="1">
      <c r="A714" s="11"/>
      <c r="B714" s="11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10"/>
    </row>
    <row r="715" spans="1:16" ht="12.75" hidden="1">
      <c r="A715" s="11"/>
      <c r="B715" s="11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10"/>
    </row>
    <row r="716" spans="1:16" ht="12.75" hidden="1">
      <c r="A716" s="11"/>
      <c r="B716" s="11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10"/>
    </row>
    <row r="717" spans="1:16" ht="12.75" hidden="1">
      <c r="A717" s="11"/>
      <c r="B717" s="11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10"/>
    </row>
    <row r="718" spans="1:16" ht="12.75" hidden="1">
      <c r="A718" s="11"/>
      <c r="B718" s="11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10"/>
    </row>
    <row r="719" spans="1:16" ht="12.75" hidden="1">
      <c r="A719" s="11"/>
      <c r="B719" s="11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10"/>
    </row>
    <row r="720" spans="1:16" ht="12.75" hidden="1">
      <c r="A720" s="11"/>
      <c r="B720" s="11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10"/>
    </row>
    <row r="721" spans="1:16" ht="12.75" hidden="1">
      <c r="A721" s="11"/>
      <c r="B721" s="11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10"/>
    </row>
    <row r="722" spans="1:16" ht="12.75" hidden="1">
      <c r="A722" s="11"/>
      <c r="B722" s="11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10"/>
    </row>
    <row r="723" spans="1:16" ht="12.75" hidden="1">
      <c r="A723" s="11"/>
      <c r="B723" s="11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10"/>
    </row>
    <row r="724" spans="1:16" ht="12.75" hidden="1">
      <c r="A724" s="11"/>
      <c r="B724" s="11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10"/>
    </row>
    <row r="725" spans="1:16" ht="12.75" customHeight="1" hidden="1">
      <c r="A725" s="11"/>
      <c r="B725" s="11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10"/>
    </row>
    <row r="726" spans="1:16" ht="12.75" hidden="1">
      <c r="A726" s="11"/>
      <c r="B726" s="11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10"/>
    </row>
    <row r="727" spans="1:16" ht="12.75" hidden="1">
      <c r="A727" s="11"/>
      <c r="B727" s="11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10"/>
    </row>
    <row r="728" spans="1:16" ht="12.75" hidden="1">
      <c r="A728" s="11"/>
      <c r="B728" s="11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10"/>
    </row>
    <row r="729" spans="1:16" ht="12.75" hidden="1">
      <c r="A729" s="11"/>
      <c r="B729" s="11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10"/>
    </row>
    <row r="730" spans="1:16" ht="12.75" hidden="1">
      <c r="A730" s="11"/>
      <c r="B730" s="11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10"/>
    </row>
    <row r="731" spans="1:16" ht="12.75" hidden="1">
      <c r="A731" s="11"/>
      <c r="B731" s="11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10"/>
    </row>
    <row r="732" spans="1:16" ht="12.75" hidden="1">
      <c r="A732" s="11"/>
      <c r="B732" s="11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10"/>
    </row>
    <row r="733" spans="1:16" ht="12.75" hidden="1">
      <c r="A733" s="11"/>
      <c r="B733" s="11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10"/>
    </row>
    <row r="734" spans="1:16" ht="12.75" hidden="1">
      <c r="A734" s="11"/>
      <c r="B734" s="11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10"/>
    </row>
    <row r="735" spans="1:16" ht="12.75" hidden="1">
      <c r="A735" s="11"/>
      <c r="B735" s="11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10"/>
    </row>
    <row r="736" spans="1:16" ht="12.75" hidden="1">
      <c r="A736" s="11"/>
      <c r="B736" s="11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10"/>
    </row>
    <row r="737" spans="1:16" ht="12.75" hidden="1">
      <c r="A737" s="11"/>
      <c r="B737" s="11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10"/>
    </row>
    <row r="738" spans="1:16" ht="12.75" hidden="1">
      <c r="A738" s="11"/>
      <c r="B738" s="11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10"/>
    </row>
    <row r="739" spans="1:16" ht="12.75" hidden="1">
      <c r="A739" s="11"/>
      <c r="B739" s="11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10"/>
    </row>
    <row r="740" spans="1:16" ht="12.75" customHeight="1" hidden="1">
      <c r="A740" s="11"/>
      <c r="B740" s="11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10"/>
    </row>
    <row r="741" spans="1:16" ht="12.75" hidden="1">
      <c r="A741" s="11"/>
      <c r="B741" s="11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10"/>
    </row>
    <row r="742" spans="1:16" ht="12.75" hidden="1">
      <c r="A742" s="11"/>
      <c r="B742" s="11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10"/>
    </row>
    <row r="743" spans="1:16" ht="12.75" hidden="1">
      <c r="A743" s="11"/>
      <c r="B743" s="11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10"/>
    </row>
    <row r="744" spans="1:16" ht="12.75" hidden="1">
      <c r="A744" s="11"/>
      <c r="B744" s="11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10"/>
    </row>
    <row r="745" spans="1:16" ht="12.75" hidden="1">
      <c r="A745" s="11"/>
      <c r="B745" s="11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10"/>
    </row>
    <row r="746" spans="1:16" ht="12.75" hidden="1">
      <c r="A746" s="11"/>
      <c r="B746" s="11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10"/>
    </row>
    <row r="747" spans="1:16" ht="12.75" hidden="1">
      <c r="A747" s="11"/>
      <c r="B747" s="11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10"/>
    </row>
    <row r="748" spans="1:16" ht="12.75" hidden="1">
      <c r="A748" s="11"/>
      <c r="B748" s="11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10"/>
    </row>
    <row r="749" spans="1:16" ht="12.75" hidden="1">
      <c r="A749" s="11"/>
      <c r="B749" s="11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10"/>
    </row>
    <row r="750" spans="1:16" ht="12.75" hidden="1">
      <c r="A750" s="11"/>
      <c r="B750" s="11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10"/>
    </row>
    <row r="751" spans="1:16" ht="12.75" hidden="1">
      <c r="A751" s="11"/>
      <c r="B751" s="11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10"/>
    </row>
    <row r="752" spans="1:16" ht="12.75" hidden="1">
      <c r="A752" s="11"/>
      <c r="B752" s="11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10"/>
    </row>
    <row r="753" spans="1:16" ht="12.75" hidden="1">
      <c r="A753" s="11"/>
      <c r="B753" s="11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10"/>
    </row>
    <row r="754" spans="1:16" ht="12.75" hidden="1">
      <c r="A754" s="11"/>
      <c r="B754" s="11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10"/>
    </row>
    <row r="755" spans="1:16" ht="12.75" hidden="1">
      <c r="A755" s="11"/>
      <c r="B755" s="11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10"/>
    </row>
    <row r="756" spans="1:16" ht="12.75" hidden="1">
      <c r="A756" s="11"/>
      <c r="B756" s="11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10"/>
    </row>
    <row r="757" spans="1:16" ht="12.75" hidden="1">
      <c r="A757" s="11"/>
      <c r="B757" s="11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10"/>
    </row>
    <row r="758" spans="1:16" ht="12.75" customHeight="1" hidden="1">
      <c r="A758" s="11"/>
      <c r="B758" s="11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10"/>
    </row>
    <row r="759" spans="1:16" ht="12.75" hidden="1">
      <c r="A759" s="11"/>
      <c r="B759" s="11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10"/>
    </row>
    <row r="760" spans="1:16" ht="12.75" hidden="1">
      <c r="A760" s="11"/>
      <c r="B760" s="11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10"/>
    </row>
    <row r="761" spans="1:16" ht="12.75" hidden="1">
      <c r="A761" s="11"/>
      <c r="B761" s="11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10"/>
    </row>
    <row r="762" spans="1:16" ht="12.75" hidden="1">
      <c r="A762" s="11"/>
      <c r="B762" s="11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10"/>
    </row>
    <row r="763" spans="1:16" ht="12.75" hidden="1">
      <c r="A763" s="11"/>
      <c r="B763" s="11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10"/>
    </row>
    <row r="764" spans="1:16" ht="12.75" hidden="1">
      <c r="A764" s="11"/>
      <c r="B764" s="11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10"/>
    </row>
    <row r="765" spans="1:16" ht="12.75" hidden="1">
      <c r="A765" s="11"/>
      <c r="B765" s="11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10"/>
    </row>
    <row r="766" spans="1:16" ht="12.75" hidden="1">
      <c r="A766" s="11"/>
      <c r="B766" s="11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10"/>
    </row>
    <row r="767" spans="1:16" ht="12.75" hidden="1">
      <c r="A767" s="11"/>
      <c r="B767" s="11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10"/>
    </row>
    <row r="768" spans="1:16" ht="12.75" hidden="1">
      <c r="A768" s="11"/>
      <c r="B768" s="11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10"/>
    </row>
    <row r="769" spans="1:16" ht="12.75" hidden="1">
      <c r="A769" s="11"/>
      <c r="B769" s="11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10"/>
    </row>
    <row r="770" spans="1:16" ht="12.75" hidden="1">
      <c r="A770" s="11"/>
      <c r="B770" s="11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10"/>
    </row>
    <row r="771" spans="1:16" ht="12.75" hidden="1">
      <c r="A771" s="11"/>
      <c r="B771" s="11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10"/>
    </row>
    <row r="772" spans="1:16" ht="12.75" hidden="1">
      <c r="A772" s="11"/>
      <c r="B772" s="11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10"/>
    </row>
    <row r="773" spans="1:16" ht="12.75" hidden="1">
      <c r="A773" s="11"/>
      <c r="B773" s="11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10"/>
    </row>
    <row r="774" spans="1:16" ht="12.75" hidden="1">
      <c r="A774" s="11"/>
      <c r="B774" s="11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10"/>
    </row>
    <row r="775" spans="1:16" ht="12.75" hidden="1">
      <c r="A775" s="11"/>
      <c r="B775" s="11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10"/>
    </row>
    <row r="776" spans="1:16" ht="12.75" hidden="1">
      <c r="A776" s="11"/>
      <c r="B776" s="11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10"/>
    </row>
    <row r="777" spans="1:16" ht="12.75" hidden="1">
      <c r="A777" s="11"/>
      <c r="B777" s="11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10"/>
    </row>
    <row r="778" spans="1:16" ht="12.75" hidden="1">
      <c r="A778" s="11"/>
      <c r="B778" s="11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10"/>
    </row>
    <row r="779" spans="1:16" ht="12.75" customHeight="1" hidden="1">
      <c r="A779" s="11"/>
      <c r="B779" s="11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10"/>
    </row>
    <row r="780" spans="1:16" ht="12.75" hidden="1">
      <c r="A780" s="11"/>
      <c r="B780" s="11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10"/>
    </row>
    <row r="781" spans="1:16" ht="12.75" hidden="1">
      <c r="A781" s="11"/>
      <c r="B781" s="11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10"/>
    </row>
    <row r="782" spans="1:16" ht="12.75">
      <c r="A782" s="12"/>
      <c r="B782" s="11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10"/>
    </row>
    <row r="783" spans="1:16" ht="12.75" hidden="1">
      <c r="A783" s="11"/>
      <c r="B783" s="11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10"/>
    </row>
    <row r="784" spans="1:16" ht="12.75" hidden="1">
      <c r="A784" s="11"/>
      <c r="B784" s="11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10"/>
    </row>
    <row r="785" spans="1:16" ht="12.75" hidden="1">
      <c r="A785" s="11"/>
      <c r="B785" s="11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10"/>
    </row>
    <row r="786" spans="1:16" ht="12.75" hidden="1">
      <c r="A786" s="11"/>
      <c r="B786" s="11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10"/>
    </row>
    <row r="787" spans="1:16" ht="12.75" hidden="1">
      <c r="A787" s="11"/>
      <c r="B787" s="11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10"/>
    </row>
    <row r="788" spans="1:16" ht="12.75" hidden="1">
      <c r="A788" s="11"/>
      <c r="B788" s="11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10"/>
    </row>
    <row r="789" spans="1:16" ht="25.5" customHeight="1" hidden="1">
      <c r="A789" s="11"/>
      <c r="B789" s="11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10"/>
    </row>
    <row r="790" spans="1:16" ht="12.75" hidden="1">
      <c r="A790" s="11"/>
      <c r="B790" s="11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10"/>
    </row>
    <row r="791" spans="1:16" ht="12.75" hidden="1">
      <c r="A791" s="11"/>
      <c r="B791" s="11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10"/>
    </row>
    <row r="792" spans="1:16" ht="12.75" hidden="1">
      <c r="A792" s="11"/>
      <c r="B792" s="11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10"/>
    </row>
    <row r="793" spans="1:16" ht="12.75" hidden="1">
      <c r="A793" s="11"/>
      <c r="B793" s="11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10"/>
    </row>
    <row r="794" spans="1:16" ht="12.75" hidden="1">
      <c r="A794" s="11"/>
      <c r="B794" s="11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10"/>
    </row>
    <row r="795" spans="1:16" ht="12.75" hidden="1">
      <c r="A795" s="11"/>
      <c r="B795" s="11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10"/>
    </row>
    <row r="796" spans="1:16" ht="12.75" hidden="1">
      <c r="A796" s="11"/>
      <c r="B796" s="11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10"/>
    </row>
    <row r="797" spans="1:16" ht="12.75" hidden="1">
      <c r="A797" s="11"/>
      <c r="B797" s="11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10"/>
    </row>
    <row r="798" spans="1:16" ht="12.75" hidden="1">
      <c r="A798" s="11"/>
      <c r="B798" s="11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10"/>
    </row>
    <row r="799" spans="1:16" ht="12.75" hidden="1">
      <c r="A799" s="11"/>
      <c r="B799" s="11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10"/>
    </row>
    <row r="800" spans="1:16" ht="12.75" hidden="1">
      <c r="A800" s="11"/>
      <c r="B800" s="11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10"/>
    </row>
    <row r="801" spans="1:16" ht="12.75" hidden="1">
      <c r="A801" s="11"/>
      <c r="B801" s="11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10"/>
    </row>
    <row r="802" spans="1:16" ht="12.75" hidden="1">
      <c r="A802" s="11"/>
      <c r="B802" s="11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10"/>
    </row>
    <row r="803" spans="1:16" ht="12.75" hidden="1">
      <c r="A803" s="11"/>
      <c r="B803" s="11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10"/>
    </row>
    <row r="804" spans="1:16" ht="12.75" hidden="1">
      <c r="A804" s="11"/>
      <c r="B804" s="11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10"/>
    </row>
    <row r="805" spans="1:16" ht="12.75" customHeight="1" hidden="1">
      <c r="A805" s="11"/>
      <c r="B805" s="11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10"/>
    </row>
    <row r="806" spans="1:16" ht="12.75" hidden="1">
      <c r="A806" s="11"/>
      <c r="B806" s="11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10"/>
    </row>
    <row r="807" spans="1:16" ht="12.75" hidden="1">
      <c r="A807" s="11"/>
      <c r="B807" s="11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10"/>
    </row>
    <row r="808" spans="1:16" ht="12.75" hidden="1">
      <c r="A808" s="11"/>
      <c r="B808" s="11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10"/>
    </row>
    <row r="809" spans="1:16" ht="12.75" hidden="1">
      <c r="A809" s="11"/>
      <c r="B809" s="11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10"/>
    </row>
    <row r="810" spans="1:16" ht="12.75" hidden="1">
      <c r="A810" s="11"/>
      <c r="B810" s="11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10"/>
    </row>
    <row r="811" spans="1:16" ht="12.75" customHeight="1" hidden="1">
      <c r="A811" s="11"/>
      <c r="B811" s="11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10"/>
    </row>
    <row r="812" spans="1:16" ht="12.75">
      <c r="A812" s="12"/>
      <c r="B812" s="11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10"/>
    </row>
    <row r="813" spans="1:16" ht="12.75" hidden="1">
      <c r="A813" s="11"/>
      <c r="B813" s="11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10"/>
    </row>
    <row r="814" spans="1:16" ht="12.75" hidden="1">
      <c r="A814" s="11"/>
      <c r="B814" s="11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10"/>
    </row>
    <row r="815" spans="1:16" ht="12.75" hidden="1">
      <c r="A815" s="11"/>
      <c r="B815" s="11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10"/>
    </row>
    <row r="816" spans="1:16" ht="12.75" hidden="1">
      <c r="A816" s="11"/>
      <c r="B816" s="11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10"/>
    </row>
    <row r="817" spans="1:16" ht="12.75" hidden="1">
      <c r="A817" s="11"/>
      <c r="B817" s="11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10"/>
    </row>
    <row r="818" spans="1:16" ht="12.75" customHeight="1" hidden="1">
      <c r="A818" s="11"/>
      <c r="B818" s="11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10"/>
    </row>
    <row r="819" spans="1:16" ht="12.75" customHeight="1" hidden="1">
      <c r="A819" s="11"/>
      <c r="B819" s="11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10"/>
    </row>
    <row r="820" spans="1:16" ht="12.75" hidden="1">
      <c r="A820" s="11"/>
      <c r="B820" s="11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10"/>
    </row>
    <row r="821" spans="1:16" ht="25.5" customHeight="1" hidden="1">
      <c r="A821" s="11"/>
      <c r="B821" s="11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10"/>
    </row>
    <row r="822" spans="1:16" ht="12.75" hidden="1">
      <c r="A822" s="11"/>
      <c r="B822" s="11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10"/>
    </row>
    <row r="823" spans="1:16" ht="12.75" hidden="1">
      <c r="A823" s="11"/>
      <c r="B823" s="11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10"/>
    </row>
    <row r="824" spans="1:16" ht="12.75" hidden="1">
      <c r="A824" s="11"/>
      <c r="B824" s="11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10"/>
    </row>
    <row r="825" spans="1:16" ht="12.75" hidden="1">
      <c r="A825" s="11"/>
      <c r="B825" s="11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10"/>
    </row>
    <row r="826" spans="1:16" ht="12.75" hidden="1">
      <c r="A826" s="11"/>
      <c r="B826" s="11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10"/>
    </row>
    <row r="827" spans="1:16" ht="12.75" hidden="1">
      <c r="A827" s="11"/>
      <c r="B827" s="11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10"/>
    </row>
    <row r="828" spans="1:16" ht="12.75" hidden="1">
      <c r="A828" s="11"/>
      <c r="B828" s="11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10"/>
    </row>
    <row r="829" spans="1:16" ht="12.75" hidden="1">
      <c r="A829" s="11"/>
      <c r="B829" s="11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10"/>
    </row>
    <row r="830" spans="1:16" ht="12.75" hidden="1">
      <c r="A830" s="11"/>
      <c r="B830" s="11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10"/>
    </row>
    <row r="831" spans="1:16" ht="12.75" customHeight="1" hidden="1">
      <c r="A831" s="11"/>
      <c r="B831" s="11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10"/>
    </row>
    <row r="832" spans="1:16" ht="12.75" hidden="1">
      <c r="A832" s="11"/>
      <c r="B832" s="11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10"/>
    </row>
    <row r="833" spans="1:16" ht="12.75" hidden="1">
      <c r="A833" s="11"/>
      <c r="B833" s="11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10"/>
    </row>
    <row r="834" spans="1:16" ht="12.75" hidden="1">
      <c r="A834" s="11"/>
      <c r="B834" s="11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10"/>
    </row>
    <row r="835" spans="1:16" ht="12.75" hidden="1">
      <c r="A835" s="11"/>
      <c r="B835" s="11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10"/>
    </row>
    <row r="836" spans="1:16" ht="12.75" hidden="1">
      <c r="A836" s="11"/>
      <c r="B836" s="11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10"/>
    </row>
    <row r="837" spans="1:16" ht="12.75" hidden="1">
      <c r="A837" s="11"/>
      <c r="B837" s="11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10"/>
    </row>
    <row r="838" spans="1:16" ht="12.75" hidden="1">
      <c r="A838" s="11"/>
      <c r="B838" s="11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10"/>
    </row>
    <row r="839" spans="1:16" ht="12.75" customHeight="1" hidden="1">
      <c r="A839" s="11"/>
      <c r="B839" s="11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10"/>
    </row>
    <row r="840" spans="1:16" ht="12.75" hidden="1">
      <c r="A840" s="11"/>
      <c r="B840" s="11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10"/>
    </row>
    <row r="841" spans="1:16" ht="12.75" hidden="1">
      <c r="A841" s="11"/>
      <c r="B841" s="11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10"/>
    </row>
    <row r="842" spans="1:16" ht="12.75" hidden="1">
      <c r="A842" s="11"/>
      <c r="B842" s="11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10"/>
    </row>
    <row r="843" spans="1:16" ht="12.75" hidden="1">
      <c r="A843" s="11"/>
      <c r="B843" s="11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10"/>
    </row>
    <row r="844" spans="1:16" ht="12.75" hidden="1">
      <c r="A844" s="11"/>
      <c r="B844" s="11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10"/>
    </row>
    <row r="845" spans="1:16" ht="12.75" hidden="1">
      <c r="A845" s="11"/>
      <c r="B845" s="11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10"/>
    </row>
    <row r="846" spans="1:16" ht="12.75" hidden="1">
      <c r="A846" s="11"/>
      <c r="B846" s="11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10"/>
    </row>
    <row r="847" spans="1:16" ht="12.75" hidden="1">
      <c r="A847" s="11"/>
      <c r="B847" s="11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10"/>
    </row>
    <row r="848" spans="1:16" ht="12.75" hidden="1">
      <c r="A848" s="11"/>
      <c r="B848" s="11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10"/>
    </row>
    <row r="849" spans="1:16" ht="12.75" hidden="1">
      <c r="A849" s="11"/>
      <c r="B849" s="11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10"/>
    </row>
    <row r="850" spans="1:16" ht="12.75" hidden="1">
      <c r="A850" s="11"/>
      <c r="B850" s="11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10"/>
    </row>
    <row r="851" spans="1:16" ht="12.75" hidden="1">
      <c r="A851" s="11"/>
      <c r="B851" s="11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10"/>
    </row>
    <row r="852" spans="1:16" ht="12.75" hidden="1">
      <c r="A852" s="11"/>
      <c r="B852" s="11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10"/>
    </row>
    <row r="853" spans="1:16" ht="12.75" hidden="1">
      <c r="A853" s="11"/>
      <c r="B853" s="11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10"/>
    </row>
    <row r="854" spans="1:16" ht="12.75" hidden="1">
      <c r="A854" s="11"/>
      <c r="B854" s="11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10"/>
    </row>
    <row r="855" spans="1:16" ht="12.75" hidden="1">
      <c r="A855" s="11"/>
      <c r="B855" s="11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10"/>
    </row>
    <row r="856" spans="1:16" ht="12.75" hidden="1">
      <c r="A856" s="11"/>
      <c r="B856" s="11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10"/>
    </row>
    <row r="857" spans="1:16" ht="12.75" hidden="1">
      <c r="A857" s="11"/>
      <c r="B857" s="11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10"/>
    </row>
    <row r="858" spans="1:16" ht="12.75" customHeight="1" hidden="1">
      <c r="A858" s="11"/>
      <c r="B858" s="11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10"/>
    </row>
    <row r="859" spans="1:16" ht="12.75" hidden="1">
      <c r="A859" s="11"/>
      <c r="B859" s="11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10"/>
    </row>
    <row r="860" spans="1:16" ht="12.75" hidden="1">
      <c r="A860" s="11"/>
      <c r="B860" s="11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10"/>
    </row>
    <row r="861" spans="1:16" ht="12.75" hidden="1">
      <c r="A861" s="11"/>
      <c r="B861" s="11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10"/>
    </row>
    <row r="862" spans="1:16" ht="12.75" hidden="1">
      <c r="A862" s="11"/>
      <c r="B862" s="11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10"/>
    </row>
    <row r="863" spans="1:16" ht="12.75" hidden="1">
      <c r="A863" s="11"/>
      <c r="B863" s="11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10"/>
    </row>
    <row r="864" spans="1:16" ht="12.75" hidden="1">
      <c r="A864" s="11"/>
      <c r="B864" s="11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10"/>
    </row>
    <row r="865" spans="1:16" ht="12.75" hidden="1">
      <c r="A865" s="11"/>
      <c r="B865" s="11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10"/>
    </row>
    <row r="866" spans="1:16" ht="12.75" hidden="1">
      <c r="A866" s="11"/>
      <c r="B866" s="11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10"/>
    </row>
    <row r="867" spans="1:16" ht="12.75" hidden="1">
      <c r="A867" s="11"/>
      <c r="B867" s="11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10"/>
    </row>
    <row r="868" spans="1:16" ht="12.75" customHeight="1" hidden="1">
      <c r="A868" s="11"/>
      <c r="B868" s="11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10"/>
    </row>
    <row r="869" spans="1:16" ht="12.75" hidden="1">
      <c r="A869" s="11"/>
      <c r="B869" s="11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10"/>
    </row>
    <row r="870" spans="1:16" ht="12.75">
      <c r="A870" s="12"/>
      <c r="B870" s="11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10"/>
    </row>
    <row r="871" spans="1:16" ht="12.75" hidden="1">
      <c r="A871" s="11"/>
      <c r="B871" s="11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10"/>
    </row>
    <row r="872" spans="1:16" ht="12.75" hidden="1">
      <c r="A872" s="11"/>
      <c r="B872" s="11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10"/>
    </row>
    <row r="873" spans="1:16" ht="12.75" hidden="1">
      <c r="A873" s="11"/>
      <c r="B873" s="11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10"/>
    </row>
    <row r="874" spans="1:16" ht="12.75" hidden="1">
      <c r="A874" s="11"/>
      <c r="B874" s="11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10"/>
    </row>
    <row r="875" spans="1:16" ht="12.75" hidden="1">
      <c r="A875" s="11"/>
      <c r="B875" s="11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10"/>
    </row>
    <row r="876" spans="1:16" ht="12.75" hidden="1">
      <c r="A876" s="11"/>
      <c r="B876" s="11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10"/>
    </row>
    <row r="877" spans="1:16" ht="12.75" hidden="1">
      <c r="A877" s="11"/>
      <c r="B877" s="11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10"/>
    </row>
    <row r="878" spans="1:16" ht="12.75" hidden="1">
      <c r="A878" s="11"/>
      <c r="B878" s="11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10"/>
    </row>
    <row r="879" spans="1:16" ht="12.75" hidden="1">
      <c r="A879" s="11"/>
      <c r="B879" s="11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10"/>
    </row>
    <row r="880" spans="1:16" ht="12.75" hidden="1">
      <c r="A880" s="11"/>
      <c r="B880" s="11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10"/>
    </row>
    <row r="881" spans="1:16" ht="25.5" customHeight="1" hidden="1">
      <c r="A881" s="11"/>
      <c r="B881" s="11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10"/>
    </row>
    <row r="882" spans="1:16" ht="12.75" hidden="1">
      <c r="A882" s="11"/>
      <c r="B882" s="11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10"/>
    </row>
    <row r="883" spans="1:16" ht="12.75" hidden="1">
      <c r="A883" s="11"/>
      <c r="B883" s="11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10"/>
    </row>
    <row r="884" spans="1:16" ht="12.75" hidden="1">
      <c r="A884" s="11"/>
      <c r="B884" s="11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10"/>
    </row>
    <row r="885" spans="1:16" ht="12.75" hidden="1">
      <c r="A885" s="11"/>
      <c r="B885" s="11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10"/>
    </row>
    <row r="886" spans="1:16" ht="12.75" hidden="1">
      <c r="A886" s="11"/>
      <c r="B886" s="11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10"/>
    </row>
    <row r="887" spans="1:16" ht="12.75" hidden="1">
      <c r="A887" s="11"/>
      <c r="B887" s="11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10"/>
    </row>
    <row r="888" spans="1:16" ht="12.75" hidden="1">
      <c r="A888" s="11"/>
      <c r="B888" s="11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10"/>
    </row>
    <row r="889" spans="1:16" ht="12.75" hidden="1">
      <c r="A889" s="11"/>
      <c r="B889" s="11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10"/>
    </row>
    <row r="890" spans="1:16" ht="12.75" hidden="1">
      <c r="A890" s="11"/>
      <c r="B890" s="11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10"/>
    </row>
    <row r="891" spans="1:16" ht="12.75" hidden="1">
      <c r="A891" s="11"/>
      <c r="B891" s="11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10"/>
    </row>
    <row r="892" spans="1:16" ht="12.75" hidden="1">
      <c r="A892" s="11"/>
      <c r="B892" s="11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10"/>
    </row>
    <row r="893" spans="1:16" ht="12.75" hidden="1">
      <c r="A893" s="11"/>
      <c r="B893" s="11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10"/>
    </row>
    <row r="894" spans="1:16" ht="12.75" hidden="1">
      <c r="A894" s="11"/>
      <c r="B894" s="11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10"/>
    </row>
    <row r="895" spans="1:16" ht="12.75" hidden="1">
      <c r="A895" s="11"/>
      <c r="B895" s="11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10"/>
    </row>
    <row r="896" spans="1:16" ht="12.75" customHeight="1" hidden="1">
      <c r="A896" s="11"/>
      <c r="B896" s="11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10"/>
    </row>
    <row r="897" spans="1:16" ht="12.75" hidden="1">
      <c r="A897" s="11"/>
      <c r="B897" s="11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10"/>
    </row>
    <row r="898" spans="1:16" ht="12.75" hidden="1">
      <c r="A898" s="11"/>
      <c r="B898" s="11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10"/>
    </row>
    <row r="899" spans="1:16" ht="12.75" hidden="1">
      <c r="A899" s="11"/>
      <c r="B899" s="11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10"/>
    </row>
    <row r="900" spans="1:16" ht="12.75" hidden="1">
      <c r="A900" s="11"/>
      <c r="B900" s="11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10"/>
    </row>
    <row r="901" spans="1:16" ht="12.75" hidden="1">
      <c r="A901" s="11"/>
      <c r="B901" s="11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10"/>
    </row>
    <row r="902" spans="1:16" ht="12.75" hidden="1">
      <c r="A902" s="11"/>
      <c r="B902" s="11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10"/>
    </row>
    <row r="903" spans="1:16" ht="12.75" hidden="1">
      <c r="A903" s="11"/>
      <c r="B903" s="11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10"/>
    </row>
    <row r="904" spans="1:16" ht="12.75" hidden="1">
      <c r="A904" s="11"/>
      <c r="B904" s="11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10"/>
    </row>
    <row r="905" spans="1:16" ht="12.75" hidden="1">
      <c r="A905" s="11"/>
      <c r="B905" s="11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10"/>
    </row>
    <row r="906" spans="1:16" ht="12.75" customHeight="1" hidden="1">
      <c r="A906" s="11"/>
      <c r="B906" s="11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10"/>
    </row>
    <row r="907" spans="1:16" ht="12.75" hidden="1">
      <c r="A907" s="11"/>
      <c r="B907" s="11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10"/>
    </row>
    <row r="908" spans="1:16" ht="12.75" hidden="1">
      <c r="A908" s="11"/>
      <c r="B908" s="11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10"/>
    </row>
    <row r="909" spans="1:16" ht="12.75" hidden="1">
      <c r="A909" s="11"/>
      <c r="B909" s="11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10"/>
    </row>
    <row r="910" spans="1:16" ht="12.75" hidden="1">
      <c r="A910" s="11"/>
      <c r="B910" s="11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10"/>
    </row>
    <row r="911" spans="1:16" ht="12.75" hidden="1">
      <c r="A911" s="11"/>
      <c r="B911" s="11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10"/>
    </row>
    <row r="912" spans="1:16" ht="12.75" hidden="1">
      <c r="A912" s="11"/>
      <c r="B912" s="11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10"/>
    </row>
    <row r="913" spans="1:16" ht="12.75" hidden="1">
      <c r="A913" s="11"/>
      <c r="B913" s="11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10"/>
    </row>
    <row r="914" spans="1:16" ht="12.75" hidden="1">
      <c r="A914" s="11"/>
      <c r="B914" s="11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10"/>
    </row>
    <row r="915" spans="1:16" ht="12.75" hidden="1">
      <c r="A915" s="11"/>
      <c r="B915" s="11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10"/>
    </row>
    <row r="916" spans="1:16" ht="12.75" hidden="1">
      <c r="A916" s="11"/>
      <c r="B916" s="11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10"/>
    </row>
    <row r="917" spans="1:16" ht="12.75" hidden="1">
      <c r="A917" s="11"/>
      <c r="B917" s="11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10"/>
    </row>
    <row r="918" spans="1:16" ht="12.75" hidden="1">
      <c r="A918" s="11"/>
      <c r="B918" s="11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10"/>
    </row>
    <row r="919" spans="1:16" ht="12.75" hidden="1">
      <c r="A919" s="11"/>
      <c r="B919" s="11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10"/>
    </row>
    <row r="920" spans="1:16" ht="12.75" hidden="1">
      <c r="A920" s="11"/>
      <c r="B920" s="11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10"/>
    </row>
    <row r="921" spans="1:16" ht="12.75" hidden="1">
      <c r="A921" s="11"/>
      <c r="B921" s="11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10"/>
    </row>
    <row r="922" spans="1:16" ht="12.75" hidden="1">
      <c r="A922" s="11"/>
      <c r="B922" s="11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10"/>
    </row>
    <row r="923" spans="1:16" ht="12.75" hidden="1">
      <c r="A923" s="11"/>
      <c r="B923" s="11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10"/>
    </row>
    <row r="924" spans="1:16" ht="12.75" hidden="1">
      <c r="A924" s="11"/>
      <c r="B924" s="11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10"/>
    </row>
    <row r="925" spans="1:16" ht="12.75" hidden="1">
      <c r="A925" s="11"/>
      <c r="B925" s="11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10"/>
    </row>
    <row r="926" spans="1:16" ht="12.75" hidden="1">
      <c r="A926" s="11"/>
      <c r="B926" s="11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10"/>
    </row>
    <row r="927" spans="1:16" ht="12.75" hidden="1">
      <c r="A927" s="11"/>
      <c r="B927" s="11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10"/>
    </row>
    <row r="928" spans="1:16" ht="12.75" customHeight="1" hidden="1">
      <c r="A928" s="11"/>
      <c r="B928" s="11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10"/>
    </row>
    <row r="929" spans="1:16" ht="12.75" hidden="1">
      <c r="A929" s="11"/>
      <c r="B929" s="11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10"/>
    </row>
    <row r="930" spans="1:16" ht="12.75" hidden="1">
      <c r="A930" s="11"/>
      <c r="B930" s="11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10"/>
    </row>
    <row r="931" spans="1:16" ht="12.75" hidden="1">
      <c r="A931" s="11"/>
      <c r="B931" s="11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10"/>
    </row>
    <row r="932" spans="1:16" ht="12.75" hidden="1">
      <c r="A932" s="11"/>
      <c r="B932" s="11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10"/>
    </row>
    <row r="933" spans="1:16" ht="12.75" hidden="1">
      <c r="A933" s="11"/>
      <c r="B933" s="11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10"/>
    </row>
    <row r="934" spans="1:16" ht="12.75" hidden="1">
      <c r="A934" s="11"/>
      <c r="B934" s="11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10"/>
    </row>
    <row r="935" spans="1:16" ht="12.75" hidden="1">
      <c r="A935" s="11"/>
      <c r="B935" s="11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10"/>
    </row>
    <row r="936" spans="1:16" ht="12.75" hidden="1">
      <c r="A936" s="11"/>
      <c r="B936" s="11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10"/>
    </row>
    <row r="937" spans="1:16" ht="12.75" hidden="1">
      <c r="A937" s="11"/>
      <c r="B937" s="11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10"/>
    </row>
    <row r="938" spans="1:16" ht="12.75" hidden="1">
      <c r="A938" s="11"/>
      <c r="B938" s="11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10"/>
    </row>
    <row r="939" spans="1:16" ht="12.75" hidden="1">
      <c r="A939" s="11"/>
      <c r="B939" s="11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10"/>
    </row>
    <row r="940" spans="1:16" ht="12.75" hidden="1">
      <c r="A940" s="11"/>
      <c r="B940" s="11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10"/>
    </row>
    <row r="941" spans="1:16" ht="12.75" customHeight="1" hidden="1">
      <c r="A941" s="11"/>
      <c r="B941" s="11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10"/>
    </row>
    <row r="942" spans="1:16" ht="12.75" hidden="1">
      <c r="A942" s="11"/>
      <c r="B942" s="11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10"/>
    </row>
    <row r="943" spans="1:16" ht="12.75" hidden="1">
      <c r="A943" s="11"/>
      <c r="B943" s="11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10"/>
    </row>
    <row r="944" spans="1:16" ht="12.75" hidden="1">
      <c r="A944" s="11"/>
      <c r="B944" s="11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10"/>
    </row>
    <row r="945" spans="1:16" ht="12.75" hidden="1">
      <c r="A945" s="11"/>
      <c r="B945" s="11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10"/>
    </row>
    <row r="946" spans="1:16" ht="12.75" hidden="1">
      <c r="A946" s="11"/>
      <c r="B946" s="11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10"/>
    </row>
    <row r="947" spans="1:16" ht="12.75" hidden="1">
      <c r="A947" s="11"/>
      <c r="B947" s="11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10"/>
    </row>
    <row r="948" spans="1:16" ht="12.75" hidden="1">
      <c r="A948" s="11"/>
      <c r="B948" s="11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10"/>
    </row>
    <row r="949" spans="1:16" ht="12.75" hidden="1">
      <c r="A949" s="11"/>
      <c r="B949" s="11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10"/>
    </row>
    <row r="950" spans="1:16" ht="12.75" hidden="1">
      <c r="A950" s="11"/>
      <c r="B950" s="11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10"/>
    </row>
    <row r="951" spans="1:16" ht="12.75" hidden="1">
      <c r="A951" s="11"/>
      <c r="B951" s="11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10"/>
    </row>
    <row r="952" spans="1:16" ht="12.75" hidden="1">
      <c r="A952" s="11"/>
      <c r="B952" s="11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10"/>
    </row>
    <row r="953" spans="1:16" ht="12.75" hidden="1">
      <c r="A953" s="11"/>
      <c r="B953" s="11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10"/>
    </row>
    <row r="954" spans="1:16" ht="12.75" hidden="1">
      <c r="A954" s="11"/>
      <c r="B954" s="11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10"/>
    </row>
    <row r="955" spans="1:16" ht="12.75" hidden="1">
      <c r="A955" s="11"/>
      <c r="B955" s="11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10"/>
    </row>
    <row r="956" spans="1:16" ht="12.75" hidden="1">
      <c r="A956" s="11"/>
      <c r="B956" s="11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10"/>
    </row>
    <row r="957" spans="1:16" ht="12.75" hidden="1">
      <c r="A957" s="11"/>
      <c r="B957" s="11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10"/>
    </row>
    <row r="958" spans="1:16" ht="12.75" hidden="1">
      <c r="A958" s="11"/>
      <c r="B958" s="11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10"/>
    </row>
    <row r="959" spans="1:16" ht="12.75" hidden="1">
      <c r="A959" s="11"/>
      <c r="B959" s="11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10"/>
    </row>
    <row r="960" spans="1:16" ht="12.75" customHeight="1" hidden="1">
      <c r="A960" s="11"/>
      <c r="B960" s="11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10"/>
    </row>
    <row r="961" spans="1:16" ht="12.75" hidden="1">
      <c r="A961" s="11"/>
      <c r="B961" s="11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10"/>
    </row>
    <row r="962" spans="1:16" ht="12.75" hidden="1">
      <c r="A962" s="11"/>
      <c r="B962" s="11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10"/>
    </row>
    <row r="963" spans="1:16" ht="12.75">
      <c r="A963" s="12"/>
      <c r="B963" s="11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10"/>
    </row>
    <row r="964" spans="1:16" ht="12.75" hidden="1">
      <c r="A964" s="11"/>
      <c r="B964" s="11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10"/>
    </row>
    <row r="965" spans="1:16" ht="12.75" hidden="1">
      <c r="A965" s="11"/>
      <c r="B965" s="11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10"/>
    </row>
    <row r="966" spans="1:16" ht="12.75" hidden="1">
      <c r="A966" s="11"/>
      <c r="B966" s="11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10"/>
    </row>
    <row r="967" spans="1:16" ht="12.75" hidden="1">
      <c r="A967" s="11"/>
      <c r="B967" s="11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10"/>
    </row>
    <row r="968" spans="1:16" ht="12.75" hidden="1">
      <c r="A968" s="11"/>
      <c r="B968" s="11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10"/>
    </row>
    <row r="969" spans="1:16" ht="12.75" hidden="1">
      <c r="A969" s="11"/>
      <c r="B969" s="11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10"/>
    </row>
    <row r="970" spans="1:16" ht="12.75" hidden="1">
      <c r="A970" s="11"/>
      <c r="B970" s="11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10"/>
    </row>
    <row r="971" spans="1:16" ht="12.75" hidden="1">
      <c r="A971" s="11"/>
      <c r="B971" s="11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10"/>
    </row>
    <row r="972" spans="1:16" ht="12.75" hidden="1">
      <c r="A972" s="11"/>
      <c r="B972" s="11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10"/>
    </row>
    <row r="973" spans="1:16" ht="12.75" hidden="1">
      <c r="A973" s="11"/>
      <c r="B973" s="11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10"/>
    </row>
    <row r="974" spans="1:16" ht="12.75" hidden="1">
      <c r="A974" s="11"/>
      <c r="B974" s="11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10"/>
    </row>
    <row r="975" spans="1:16" ht="12.75" hidden="1">
      <c r="A975" s="11"/>
      <c r="B975" s="11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10"/>
    </row>
    <row r="976" spans="1:16" ht="12.75" hidden="1">
      <c r="A976" s="11"/>
      <c r="B976" s="11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10"/>
    </row>
    <row r="977" spans="1:16" ht="12.75" hidden="1">
      <c r="A977" s="11"/>
      <c r="B977" s="11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10"/>
    </row>
    <row r="978" spans="1:16" ht="12.75" hidden="1">
      <c r="A978" s="11"/>
      <c r="B978" s="11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10"/>
    </row>
    <row r="979" spans="1:16" ht="12.75" hidden="1">
      <c r="A979" s="11"/>
      <c r="B979" s="11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10"/>
    </row>
    <row r="980" spans="1:16" ht="12.75" hidden="1">
      <c r="A980" s="11"/>
      <c r="B980" s="11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10"/>
    </row>
    <row r="981" spans="1:16" ht="12.75" hidden="1">
      <c r="A981" s="11"/>
      <c r="B981" s="11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10"/>
    </row>
    <row r="982" spans="1:16" ht="12.75" hidden="1">
      <c r="A982" s="11"/>
      <c r="B982" s="11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10"/>
    </row>
    <row r="983" spans="1:16" ht="12.75" hidden="1">
      <c r="A983" s="11"/>
      <c r="B983" s="11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10"/>
    </row>
    <row r="984" spans="1:16" ht="12.75" hidden="1">
      <c r="A984" s="11"/>
      <c r="B984" s="11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10"/>
    </row>
    <row r="985" spans="1:16" ht="12.75" hidden="1">
      <c r="A985" s="11"/>
      <c r="B985" s="11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10"/>
    </row>
    <row r="986" spans="1:16" ht="25.5" customHeight="1" hidden="1">
      <c r="A986" s="11"/>
      <c r="B986" s="11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10"/>
    </row>
    <row r="987" spans="1:16" ht="12.75" hidden="1">
      <c r="A987" s="11"/>
      <c r="B987" s="11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10"/>
    </row>
    <row r="988" spans="1:16" ht="12.75" hidden="1">
      <c r="A988" s="11"/>
      <c r="B988" s="11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10"/>
    </row>
    <row r="989" spans="1:16" ht="12.75" hidden="1">
      <c r="A989" s="11"/>
      <c r="B989" s="11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10"/>
    </row>
    <row r="990" spans="1:16" ht="12.75" hidden="1">
      <c r="A990" s="11"/>
      <c r="B990" s="11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10"/>
    </row>
    <row r="991" spans="1:16" ht="12.75" hidden="1">
      <c r="A991" s="11"/>
      <c r="B991" s="11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10"/>
    </row>
    <row r="992" spans="1:16" ht="12.75" hidden="1">
      <c r="A992" s="11"/>
      <c r="B992" s="11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10"/>
    </row>
    <row r="993" spans="1:16" ht="12.75" hidden="1">
      <c r="A993" s="11"/>
      <c r="B993" s="11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10"/>
    </row>
    <row r="994" spans="1:16" ht="12.75" hidden="1">
      <c r="A994" s="11"/>
      <c r="B994" s="11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10"/>
    </row>
    <row r="995" spans="1:16" ht="12.75" hidden="1">
      <c r="A995" s="11"/>
      <c r="B995" s="11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10"/>
    </row>
    <row r="996" spans="1:16" ht="12.75" hidden="1">
      <c r="A996" s="11"/>
      <c r="B996" s="11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10"/>
    </row>
    <row r="997" spans="1:16" ht="12.75" hidden="1">
      <c r="A997" s="11"/>
      <c r="B997" s="11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10"/>
    </row>
    <row r="998" spans="1:16" ht="12.75" hidden="1">
      <c r="A998" s="11"/>
      <c r="B998" s="11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10"/>
    </row>
    <row r="999" spans="1:16" ht="12.75" hidden="1">
      <c r="A999" s="11"/>
      <c r="B999" s="11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10"/>
    </row>
    <row r="1000" spans="1:16" ht="12.75" hidden="1">
      <c r="A1000" s="11"/>
      <c r="B1000" s="11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10"/>
    </row>
    <row r="1001" spans="1:16" ht="12.75" hidden="1">
      <c r="A1001" s="11"/>
      <c r="B1001" s="11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10"/>
    </row>
    <row r="1002" spans="1:16" ht="12.75" hidden="1">
      <c r="A1002" s="11"/>
      <c r="B1002" s="11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10"/>
    </row>
    <row r="1003" spans="1:16" ht="12.75" customHeight="1" hidden="1">
      <c r="A1003" s="11"/>
      <c r="B1003" s="11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10"/>
    </row>
    <row r="1004" spans="1:16" ht="12.75" hidden="1">
      <c r="A1004" s="11"/>
      <c r="B1004" s="11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10"/>
    </row>
    <row r="1005" spans="1:16" ht="12.75" hidden="1">
      <c r="A1005" s="11"/>
      <c r="B1005" s="11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10"/>
    </row>
    <row r="1006" spans="1:16" ht="12.75" customHeight="1" hidden="1">
      <c r="A1006" s="11"/>
      <c r="B1006" s="11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10"/>
    </row>
    <row r="1007" spans="1:16" ht="12.75" hidden="1">
      <c r="A1007" s="11"/>
      <c r="B1007" s="11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10"/>
    </row>
    <row r="1008" spans="1:16" ht="12.75" hidden="1">
      <c r="A1008" s="11"/>
      <c r="B1008" s="11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10"/>
    </row>
    <row r="1009" spans="1:16" ht="12.75" hidden="1">
      <c r="A1009" s="11"/>
      <c r="B1009" s="11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10"/>
    </row>
    <row r="1010" spans="1:16" ht="12.75" hidden="1">
      <c r="A1010" s="11"/>
      <c r="B1010" s="11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10"/>
    </row>
    <row r="1011" spans="1:16" ht="12.75" hidden="1">
      <c r="A1011" s="11"/>
      <c r="B1011" s="11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10"/>
    </row>
    <row r="1012" spans="1:16" ht="12.75" hidden="1">
      <c r="A1012" s="11"/>
      <c r="B1012" s="11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10"/>
    </row>
    <row r="1013" spans="1:16" ht="12.75" hidden="1">
      <c r="A1013" s="11"/>
      <c r="B1013" s="11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10"/>
    </row>
    <row r="1014" spans="1:16" ht="12.75" hidden="1">
      <c r="A1014" s="11"/>
      <c r="B1014" s="11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10"/>
    </row>
    <row r="1015" spans="1:16" ht="12.75" hidden="1">
      <c r="A1015" s="11"/>
      <c r="B1015" s="11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10"/>
    </row>
    <row r="1016" spans="1:16" ht="12.75" hidden="1">
      <c r="A1016" s="11"/>
      <c r="B1016" s="11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10"/>
    </row>
    <row r="1017" spans="1:16" ht="12.75" hidden="1">
      <c r="A1017" s="11"/>
      <c r="B1017" s="11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10"/>
    </row>
    <row r="1018" spans="1:16" ht="12.75" hidden="1">
      <c r="A1018" s="11"/>
      <c r="B1018" s="11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10"/>
    </row>
    <row r="1019" spans="1:16" ht="12.75" hidden="1">
      <c r="A1019" s="11"/>
      <c r="B1019" s="11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10"/>
    </row>
    <row r="1020" spans="1:16" ht="12.75" customHeight="1" hidden="1">
      <c r="A1020" s="11"/>
      <c r="B1020" s="11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10"/>
    </row>
    <row r="1021" spans="1:16" ht="12.75" hidden="1">
      <c r="A1021" s="11"/>
      <c r="B1021" s="11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10"/>
    </row>
    <row r="1022" spans="1:16" ht="12.75" hidden="1">
      <c r="A1022" s="11"/>
      <c r="B1022" s="11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10"/>
    </row>
    <row r="1023" spans="1:16" ht="12.75" hidden="1">
      <c r="A1023" s="11"/>
      <c r="B1023" s="11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10"/>
    </row>
    <row r="1024" spans="1:16" ht="12.75" hidden="1">
      <c r="A1024" s="11"/>
      <c r="B1024" s="11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10"/>
    </row>
    <row r="1025" spans="1:16" ht="12.75" hidden="1">
      <c r="A1025" s="11"/>
      <c r="B1025" s="11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10"/>
    </row>
    <row r="1026" spans="1:16" ht="12.75" hidden="1">
      <c r="A1026" s="11"/>
      <c r="B1026" s="11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10"/>
    </row>
    <row r="1027" spans="1:16" ht="12.75" hidden="1">
      <c r="A1027" s="11"/>
      <c r="B1027" s="11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10"/>
    </row>
    <row r="1028" spans="1:16" ht="12.75" hidden="1">
      <c r="A1028" s="11"/>
      <c r="B1028" s="11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10"/>
    </row>
    <row r="1029" spans="1:16" ht="12.75" hidden="1">
      <c r="A1029" s="11"/>
      <c r="B1029" s="11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10"/>
    </row>
    <row r="1030" spans="1:16" ht="12.75" hidden="1">
      <c r="A1030" s="11"/>
      <c r="B1030" s="11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10"/>
    </row>
    <row r="1031" spans="1:16" ht="12.75" hidden="1">
      <c r="A1031" s="11"/>
      <c r="B1031" s="11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10"/>
    </row>
    <row r="1032" spans="1:16" ht="12.75" hidden="1">
      <c r="A1032" s="11"/>
      <c r="B1032" s="11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10"/>
    </row>
    <row r="1033" spans="1:16" ht="12.75" hidden="1">
      <c r="A1033" s="11"/>
      <c r="B1033" s="11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10"/>
    </row>
    <row r="1034" spans="1:16" ht="12.75" hidden="1">
      <c r="A1034" s="11"/>
      <c r="B1034" s="11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10"/>
    </row>
    <row r="1035" spans="1:16" ht="12.75" hidden="1">
      <c r="A1035" s="11"/>
      <c r="B1035" s="11"/>
      <c r="C1035" s="9"/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10"/>
    </row>
    <row r="1036" spans="1:16" ht="12.75" hidden="1">
      <c r="A1036" s="11"/>
      <c r="B1036" s="11"/>
      <c r="C1036" s="9"/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10"/>
    </row>
    <row r="1037" spans="1:16" ht="12.75" hidden="1">
      <c r="A1037" s="11"/>
      <c r="B1037" s="11"/>
      <c r="C1037" s="9"/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10"/>
    </row>
    <row r="1038" spans="1:16" ht="12.75" hidden="1">
      <c r="A1038" s="11"/>
      <c r="B1038" s="11"/>
      <c r="C1038" s="9"/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10"/>
    </row>
    <row r="1039" spans="1:16" ht="12.75" hidden="1">
      <c r="A1039" s="11"/>
      <c r="B1039" s="11"/>
      <c r="C1039" s="9"/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10"/>
    </row>
    <row r="1040" spans="1:16" ht="12.75" hidden="1">
      <c r="A1040" s="11"/>
      <c r="B1040" s="11"/>
      <c r="C1040" s="9"/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10"/>
    </row>
    <row r="1041" spans="1:16" ht="12.75" hidden="1">
      <c r="A1041" s="11"/>
      <c r="B1041" s="11"/>
      <c r="C1041" s="9"/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10"/>
    </row>
    <row r="1042" spans="1:16" ht="12.75" hidden="1">
      <c r="A1042" s="11"/>
      <c r="B1042" s="11"/>
      <c r="C1042" s="9"/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10"/>
    </row>
    <row r="1043" spans="1:16" ht="12.75" hidden="1">
      <c r="A1043" s="11"/>
      <c r="B1043" s="11"/>
      <c r="C1043" s="9"/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10"/>
    </row>
    <row r="1044" spans="1:16" ht="12.75" hidden="1">
      <c r="A1044" s="11"/>
      <c r="B1044" s="11"/>
      <c r="C1044" s="9"/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10"/>
    </row>
    <row r="1045" spans="1:16" ht="12.75" hidden="1">
      <c r="A1045" s="11"/>
      <c r="B1045" s="11"/>
      <c r="C1045" s="9"/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10"/>
    </row>
    <row r="1046" spans="1:16" ht="12.75" hidden="1">
      <c r="A1046" s="11"/>
      <c r="B1046" s="11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10"/>
    </row>
    <row r="1047" spans="1:16" ht="12.75" hidden="1">
      <c r="A1047" s="11"/>
      <c r="B1047" s="11"/>
      <c r="C1047" s="9"/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10"/>
    </row>
    <row r="1048" spans="1:16" ht="12.75" hidden="1">
      <c r="A1048" s="11"/>
      <c r="B1048" s="11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10"/>
    </row>
    <row r="1049" spans="1:16" ht="12.75" hidden="1">
      <c r="A1049" s="11"/>
      <c r="B1049" s="11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10"/>
    </row>
    <row r="1050" spans="1:16" ht="12.75" hidden="1">
      <c r="A1050" s="11"/>
      <c r="B1050" s="11"/>
      <c r="C1050" s="9"/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10"/>
    </row>
    <row r="1051" spans="1:16" ht="12.75" hidden="1">
      <c r="A1051" s="11"/>
      <c r="B1051" s="11"/>
      <c r="C1051" s="9"/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10"/>
    </row>
    <row r="1052" spans="1:16" ht="12.75" hidden="1">
      <c r="A1052" s="11"/>
      <c r="B1052" s="11"/>
      <c r="C1052" s="9"/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10"/>
    </row>
    <row r="1053" spans="1:16" ht="12.75" hidden="1">
      <c r="A1053" s="11"/>
      <c r="B1053" s="11"/>
      <c r="C1053" s="9"/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10"/>
    </row>
    <row r="1054" spans="1:16" ht="12.75" customHeight="1" hidden="1">
      <c r="A1054" s="11"/>
      <c r="B1054" s="11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10"/>
    </row>
    <row r="1055" spans="1:16" ht="12.75" hidden="1">
      <c r="A1055" s="11"/>
      <c r="B1055" s="11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10"/>
    </row>
    <row r="1056" spans="1:16" ht="12.75" hidden="1">
      <c r="A1056" s="11"/>
      <c r="B1056" s="11"/>
      <c r="C1056" s="9"/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10"/>
    </row>
    <row r="1057" spans="1:16" ht="12.75" hidden="1">
      <c r="A1057" s="11"/>
      <c r="B1057" s="11"/>
      <c r="C1057" s="9"/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10"/>
    </row>
    <row r="1058" spans="1:16" ht="12.75" hidden="1">
      <c r="A1058" s="11"/>
      <c r="B1058" s="11"/>
      <c r="C1058" s="9"/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10"/>
    </row>
    <row r="1059" spans="1:16" ht="12.75" hidden="1">
      <c r="A1059" s="11"/>
      <c r="B1059" s="11"/>
      <c r="C1059" s="9"/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10"/>
    </row>
    <row r="1060" spans="1:16" ht="12.75" hidden="1">
      <c r="A1060" s="11"/>
      <c r="B1060" s="11"/>
      <c r="C1060" s="9"/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10"/>
    </row>
    <row r="1061" spans="1:16" ht="12.75" hidden="1">
      <c r="A1061" s="11"/>
      <c r="B1061" s="11"/>
      <c r="C1061" s="9"/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10"/>
    </row>
    <row r="1062" spans="1:16" ht="12.75" hidden="1">
      <c r="A1062" s="11"/>
      <c r="B1062" s="11"/>
      <c r="C1062" s="9"/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10"/>
    </row>
    <row r="1063" spans="1:16" ht="12.75" hidden="1">
      <c r="A1063" s="11"/>
      <c r="B1063" s="11"/>
      <c r="C1063" s="9"/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10"/>
    </row>
    <row r="1064" spans="1:16" ht="12.75" hidden="1">
      <c r="A1064" s="11"/>
      <c r="B1064" s="11"/>
      <c r="C1064" s="9"/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10"/>
    </row>
    <row r="1065" spans="1:16" ht="12.75" hidden="1">
      <c r="A1065" s="11"/>
      <c r="B1065" s="11"/>
      <c r="C1065" s="9"/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10"/>
    </row>
    <row r="1066" spans="1:16" ht="12.75" hidden="1">
      <c r="A1066" s="11"/>
      <c r="B1066" s="11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10"/>
    </row>
    <row r="1067" spans="1:16" ht="12.75" hidden="1">
      <c r="A1067" s="11"/>
      <c r="B1067" s="11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10"/>
    </row>
    <row r="1068" spans="1:16" ht="12.75" hidden="1">
      <c r="A1068" s="11"/>
      <c r="B1068" s="11"/>
      <c r="C1068" s="9"/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10"/>
    </row>
    <row r="1069" spans="1:16" ht="12.75" hidden="1">
      <c r="A1069" s="11"/>
      <c r="B1069" s="11"/>
      <c r="C1069" s="9"/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10"/>
    </row>
    <row r="1070" spans="1:16" ht="12.75" hidden="1">
      <c r="A1070" s="11"/>
      <c r="B1070" s="11"/>
      <c r="C1070" s="9"/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10"/>
    </row>
    <row r="1071" spans="1:16" ht="12.75" hidden="1">
      <c r="A1071" s="11"/>
      <c r="B1071" s="11"/>
      <c r="C1071" s="9"/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10"/>
    </row>
    <row r="1072" spans="1:16" ht="12.75" hidden="1">
      <c r="A1072" s="11"/>
      <c r="B1072" s="11"/>
      <c r="C1072" s="9"/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10"/>
    </row>
    <row r="1073" spans="1:16" ht="12.75" hidden="1">
      <c r="A1073" s="11"/>
      <c r="B1073" s="11"/>
      <c r="C1073" s="9"/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10"/>
    </row>
    <row r="1074" spans="1:16" ht="12.75" hidden="1">
      <c r="A1074" s="11"/>
      <c r="B1074" s="11"/>
      <c r="C1074" s="9"/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10"/>
    </row>
    <row r="1075" spans="1:16" ht="12.75" customHeight="1" hidden="1">
      <c r="A1075" s="11"/>
      <c r="B1075" s="11"/>
      <c r="C1075" s="9"/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10"/>
    </row>
    <row r="1076" spans="1:16" ht="12.75" hidden="1">
      <c r="A1076" s="11"/>
      <c r="B1076" s="11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10"/>
    </row>
    <row r="1077" spans="1:16" ht="12.75" hidden="1">
      <c r="A1077" s="11"/>
      <c r="B1077" s="11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10"/>
    </row>
    <row r="1078" spans="1:16" ht="12.75" hidden="1">
      <c r="A1078" s="11"/>
      <c r="B1078" s="11"/>
      <c r="C1078" s="9"/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10"/>
    </row>
    <row r="1079" spans="1:16" ht="12.75" hidden="1">
      <c r="A1079" s="11"/>
      <c r="B1079" s="11"/>
      <c r="C1079" s="9"/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10"/>
    </row>
    <row r="1080" spans="1:16" ht="12.75" hidden="1">
      <c r="A1080" s="11"/>
      <c r="B1080" s="11"/>
      <c r="C1080" s="9"/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10"/>
    </row>
    <row r="1081" spans="1:16" ht="12.75" hidden="1">
      <c r="A1081" s="11"/>
      <c r="B1081" s="11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10"/>
    </row>
    <row r="1082" spans="1:16" ht="12.75" hidden="1">
      <c r="A1082" s="11"/>
      <c r="B1082" s="11"/>
      <c r="C1082" s="9"/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10"/>
    </row>
    <row r="1083" spans="1:16" ht="12.75" hidden="1">
      <c r="A1083" s="11"/>
      <c r="B1083" s="11"/>
      <c r="C1083" s="9"/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10"/>
    </row>
    <row r="1084" spans="1:16" ht="12.75" hidden="1">
      <c r="A1084" s="11"/>
      <c r="B1084" s="11"/>
      <c r="C1084" s="9"/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10"/>
    </row>
    <row r="1085" spans="1:16" ht="12.75" hidden="1">
      <c r="A1085" s="11"/>
      <c r="B1085" s="11"/>
      <c r="C1085" s="9"/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10"/>
    </row>
    <row r="1086" spans="1:16" ht="12.75" hidden="1">
      <c r="A1086" s="11"/>
      <c r="B1086" s="11"/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10"/>
    </row>
    <row r="1087" spans="1:16" ht="12.75" hidden="1">
      <c r="A1087" s="11"/>
      <c r="B1087" s="11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10"/>
    </row>
    <row r="1088" spans="1:16" ht="12.75" hidden="1">
      <c r="A1088" s="11"/>
      <c r="B1088" s="11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10"/>
    </row>
    <row r="1089" spans="1:16" ht="12.75" hidden="1">
      <c r="A1089" s="11"/>
      <c r="B1089" s="11"/>
      <c r="C1089" s="9"/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10"/>
    </row>
    <row r="1090" spans="1:16" ht="12.75" hidden="1">
      <c r="A1090" s="11"/>
      <c r="B1090" s="11"/>
      <c r="C1090" s="9"/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10"/>
    </row>
    <row r="1091" spans="1:16" ht="12.75" hidden="1">
      <c r="A1091" s="11"/>
      <c r="B1091" s="11"/>
      <c r="C1091" s="9"/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10"/>
    </row>
    <row r="1092" spans="1:16" ht="12.75" hidden="1">
      <c r="A1092" s="11"/>
      <c r="B1092" s="11"/>
      <c r="C1092" s="9"/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10"/>
    </row>
    <row r="1093" spans="1:16" ht="12.75" hidden="1">
      <c r="A1093" s="11"/>
      <c r="B1093" s="11"/>
      <c r="C1093" s="9"/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10"/>
    </row>
    <row r="1094" spans="1:16" ht="12.75" hidden="1">
      <c r="A1094" s="11"/>
      <c r="B1094" s="11"/>
      <c r="C1094" s="9"/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10"/>
    </row>
    <row r="1095" spans="1:16" ht="12.75" hidden="1">
      <c r="A1095" s="11"/>
      <c r="B1095" s="11"/>
      <c r="C1095" s="9"/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10"/>
    </row>
    <row r="1096" spans="1:16" ht="12.75" hidden="1">
      <c r="A1096" s="11"/>
      <c r="B1096" s="11"/>
      <c r="C1096" s="9"/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10"/>
    </row>
    <row r="1097" spans="1:16" ht="12.75" hidden="1">
      <c r="A1097" s="11"/>
      <c r="B1097" s="11"/>
      <c r="C1097" s="9"/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10"/>
    </row>
    <row r="1098" spans="1:16" ht="12.75" hidden="1">
      <c r="A1098" s="11"/>
      <c r="B1098" s="11"/>
      <c r="C1098" s="9"/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10"/>
    </row>
    <row r="1099" spans="1:16" ht="12.75" hidden="1">
      <c r="A1099" s="11"/>
      <c r="B1099" s="11"/>
      <c r="C1099" s="9"/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10"/>
    </row>
    <row r="1100" spans="1:16" ht="12.75" customHeight="1" hidden="1">
      <c r="A1100" s="11"/>
      <c r="B1100" s="11"/>
      <c r="C1100" s="9"/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10"/>
    </row>
    <row r="1101" spans="1:16" ht="12.75" hidden="1">
      <c r="A1101" s="11"/>
      <c r="B1101" s="11"/>
      <c r="C1101" s="9"/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10"/>
    </row>
    <row r="1102" spans="1:16" ht="12.75" hidden="1">
      <c r="A1102" s="11"/>
      <c r="B1102" s="11"/>
      <c r="C1102" s="9"/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10"/>
    </row>
    <row r="1103" spans="1:16" ht="12.75" hidden="1">
      <c r="A1103" s="11"/>
      <c r="B1103" s="11"/>
      <c r="C1103" s="9"/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10"/>
    </row>
    <row r="1104" spans="1:16" ht="12.75" hidden="1">
      <c r="A1104" s="11"/>
      <c r="B1104" s="11"/>
      <c r="C1104" s="9"/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10"/>
    </row>
    <row r="1105" spans="1:16" ht="12.75" hidden="1">
      <c r="A1105" s="11"/>
      <c r="B1105" s="11"/>
      <c r="C1105" s="9"/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10"/>
    </row>
    <row r="1106" spans="1:16" ht="12.75">
      <c r="A1106" s="12"/>
      <c r="B1106" s="11"/>
      <c r="C1106" s="9"/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10"/>
    </row>
    <row r="1107" spans="1:16" ht="12.75" hidden="1">
      <c r="A1107" s="11"/>
      <c r="B1107" s="11"/>
      <c r="C1107" s="9"/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10"/>
    </row>
    <row r="1108" spans="1:16" ht="12.75" hidden="1">
      <c r="A1108" s="11"/>
      <c r="B1108" s="11"/>
      <c r="C1108" s="9"/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10"/>
    </row>
    <row r="1109" spans="1:16" ht="12.75" hidden="1">
      <c r="A1109" s="11"/>
      <c r="B1109" s="11"/>
      <c r="C1109" s="9"/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10"/>
    </row>
    <row r="1110" spans="1:16" ht="12.75" hidden="1">
      <c r="A1110" s="11"/>
      <c r="B1110" s="11"/>
      <c r="C1110" s="9"/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10"/>
    </row>
    <row r="1111" spans="1:16" ht="12.75" hidden="1">
      <c r="A1111" s="11"/>
      <c r="B1111" s="11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10"/>
    </row>
    <row r="1112" spans="1:16" ht="12.75" hidden="1">
      <c r="A1112" s="11"/>
      <c r="B1112" s="11"/>
      <c r="C1112" s="9"/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10"/>
    </row>
    <row r="1113" spans="1:16" ht="12.75" hidden="1">
      <c r="A1113" s="11"/>
      <c r="B1113" s="11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10"/>
    </row>
    <row r="1114" spans="1:16" ht="12.75" customHeight="1" hidden="1">
      <c r="A1114" s="11"/>
      <c r="B1114" s="11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10"/>
    </row>
    <row r="1115" spans="1:16" ht="12.75" hidden="1">
      <c r="A1115" s="11"/>
      <c r="B1115" s="11"/>
      <c r="C1115" s="9"/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10"/>
    </row>
    <row r="1116" spans="1:16" ht="12.75" hidden="1">
      <c r="A1116" s="11"/>
      <c r="B1116" s="11"/>
      <c r="C1116" s="9"/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10"/>
    </row>
    <row r="1117" spans="1:16" ht="12.75" hidden="1">
      <c r="A1117" s="11"/>
      <c r="B1117" s="11"/>
      <c r="C1117" s="9"/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10"/>
    </row>
    <row r="1118" spans="1:16" ht="12.75" hidden="1">
      <c r="A1118" s="11"/>
      <c r="B1118" s="11"/>
      <c r="C1118" s="9"/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10"/>
    </row>
    <row r="1119" spans="1:16" ht="12.75" hidden="1">
      <c r="A1119" s="11"/>
      <c r="B1119" s="11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10"/>
    </row>
    <row r="1120" spans="1:16" ht="12.75" hidden="1">
      <c r="A1120" s="11"/>
      <c r="B1120" s="11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10"/>
    </row>
    <row r="1121" spans="1:16" ht="12.75" hidden="1">
      <c r="A1121" s="11"/>
      <c r="B1121" s="11"/>
      <c r="C1121" s="9"/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10"/>
    </row>
    <row r="1122" spans="1:16" ht="12.75" hidden="1">
      <c r="A1122" s="11"/>
      <c r="B1122" s="11"/>
      <c r="C1122" s="9"/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10"/>
    </row>
    <row r="1123" spans="1:16" ht="12.75" hidden="1">
      <c r="A1123" s="11"/>
      <c r="B1123" s="11"/>
      <c r="C1123" s="9"/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10"/>
    </row>
    <row r="1124" spans="1:16" ht="12.75" hidden="1">
      <c r="A1124" s="11"/>
      <c r="B1124" s="11"/>
      <c r="C1124" s="9"/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10"/>
    </row>
    <row r="1125" spans="1:16" ht="12.75" hidden="1">
      <c r="A1125" s="11"/>
      <c r="B1125" s="11"/>
      <c r="C1125" s="9"/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10"/>
    </row>
    <row r="1126" spans="1:16" ht="12.75" hidden="1">
      <c r="A1126" s="11"/>
      <c r="B1126" s="11"/>
      <c r="C1126" s="9"/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10"/>
    </row>
    <row r="1127" spans="1:16" ht="12.75" hidden="1">
      <c r="A1127" s="11"/>
      <c r="B1127" s="11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10"/>
    </row>
    <row r="1128" spans="1:16" ht="12.75" hidden="1">
      <c r="A1128" s="11"/>
      <c r="B1128" s="11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10"/>
    </row>
    <row r="1129" spans="1:16" ht="12.75" hidden="1">
      <c r="A1129" s="11"/>
      <c r="B1129" s="11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10"/>
    </row>
    <row r="1130" spans="1:16" ht="12.75" hidden="1">
      <c r="A1130" s="11"/>
      <c r="B1130" s="11"/>
      <c r="C1130" s="9"/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10"/>
    </row>
    <row r="1131" spans="1:16" ht="12.75" hidden="1">
      <c r="A1131" s="11"/>
      <c r="B1131" s="11"/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10"/>
    </row>
    <row r="1132" spans="1:16" ht="12.75" hidden="1">
      <c r="A1132" s="11"/>
      <c r="B1132" s="11"/>
      <c r="C1132" s="9"/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10"/>
    </row>
    <row r="1133" spans="1:16" ht="12.75" hidden="1">
      <c r="A1133" s="11"/>
      <c r="B1133" s="11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10"/>
    </row>
    <row r="1134" spans="1:16" ht="12.75" customHeight="1" hidden="1">
      <c r="A1134" s="11"/>
      <c r="B1134" s="11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10"/>
    </row>
    <row r="1135" spans="1:16" ht="12.75" hidden="1">
      <c r="A1135" s="11"/>
      <c r="B1135" s="11"/>
      <c r="C1135" s="9"/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10"/>
    </row>
    <row r="1136" spans="1:16" ht="12.75" hidden="1">
      <c r="A1136" s="11"/>
      <c r="B1136" s="11"/>
      <c r="C1136" s="9"/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10"/>
    </row>
    <row r="1137" spans="1:16" ht="12.75" hidden="1">
      <c r="A1137" s="11"/>
      <c r="B1137" s="11"/>
      <c r="C1137" s="9"/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10"/>
    </row>
    <row r="1138" spans="1:16" ht="12.75" hidden="1">
      <c r="A1138" s="11"/>
      <c r="B1138" s="11"/>
      <c r="C1138" s="9"/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10"/>
    </row>
    <row r="1139" spans="1:16" ht="12.75" hidden="1">
      <c r="A1139" s="11"/>
      <c r="B1139" s="11"/>
      <c r="C1139" s="9"/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10"/>
    </row>
    <row r="1140" spans="1:16" ht="12.75" hidden="1">
      <c r="A1140" s="11"/>
      <c r="B1140" s="11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10"/>
    </row>
    <row r="1141" spans="1:16" ht="12.75" hidden="1">
      <c r="A1141" s="11"/>
      <c r="B1141" s="11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10"/>
    </row>
    <row r="1142" spans="1:16" ht="12.75" hidden="1">
      <c r="A1142" s="11"/>
      <c r="B1142" s="11"/>
      <c r="C1142" s="9"/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10"/>
    </row>
    <row r="1143" spans="1:16" ht="12.75" hidden="1">
      <c r="A1143" s="11"/>
      <c r="B1143" s="11"/>
      <c r="C1143" s="9"/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10"/>
    </row>
    <row r="1144" spans="1:16" ht="12.75" hidden="1">
      <c r="A1144" s="11"/>
      <c r="B1144" s="11"/>
      <c r="C1144" s="9"/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10"/>
    </row>
    <row r="1145" spans="1:16" ht="12.75" customHeight="1" hidden="1">
      <c r="A1145" s="11"/>
      <c r="B1145" s="11"/>
      <c r="C1145" s="9"/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10"/>
    </row>
    <row r="1146" spans="1:16" ht="12.75" hidden="1">
      <c r="A1146" s="11"/>
      <c r="B1146" s="11"/>
      <c r="C1146" s="9"/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10"/>
    </row>
    <row r="1147" spans="1:16" ht="12.75" hidden="1">
      <c r="A1147" s="11"/>
      <c r="B1147" s="11"/>
      <c r="C1147" s="9"/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10"/>
    </row>
    <row r="1148" spans="1:16" ht="12.75" hidden="1">
      <c r="A1148" s="11"/>
      <c r="B1148" s="11"/>
      <c r="C1148" s="9"/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10"/>
    </row>
    <row r="1149" spans="1:16" ht="12.75" hidden="1">
      <c r="A1149" s="11"/>
      <c r="B1149" s="11"/>
      <c r="C1149" s="9"/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10"/>
    </row>
    <row r="1150" spans="1:16" ht="12.75" hidden="1">
      <c r="A1150" s="11"/>
      <c r="B1150" s="11"/>
      <c r="C1150" s="9"/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10"/>
    </row>
    <row r="1151" spans="1:16" ht="12.75" hidden="1">
      <c r="A1151" s="11"/>
      <c r="B1151" s="11"/>
      <c r="C1151" s="9"/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10"/>
    </row>
    <row r="1152" spans="1:16" ht="12.75" hidden="1">
      <c r="A1152" s="11"/>
      <c r="B1152" s="11"/>
      <c r="C1152" s="9"/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10"/>
    </row>
    <row r="1153" spans="1:16" ht="12.75" hidden="1">
      <c r="A1153" s="11"/>
      <c r="B1153" s="11"/>
      <c r="C1153" s="9"/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10"/>
    </row>
    <row r="1154" spans="1:16" ht="12.75">
      <c r="A1154" s="12"/>
      <c r="B1154" s="11"/>
      <c r="C1154" s="9"/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10"/>
    </row>
    <row r="1155" spans="1:16" ht="12.75" hidden="1">
      <c r="A1155" s="11"/>
      <c r="B1155" s="11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10"/>
    </row>
    <row r="1156" spans="1:16" ht="12.75" hidden="1">
      <c r="A1156" s="11"/>
      <c r="B1156" s="11"/>
      <c r="C1156" s="9"/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10"/>
    </row>
    <row r="1157" spans="1:16" ht="12.75" hidden="1">
      <c r="A1157" s="11"/>
      <c r="B1157" s="11"/>
      <c r="C1157" s="9"/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10"/>
    </row>
    <row r="1158" spans="1:16" ht="12.75" hidden="1">
      <c r="A1158" s="11"/>
      <c r="B1158" s="11"/>
      <c r="C1158" s="9"/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10"/>
    </row>
    <row r="1159" spans="1:16" ht="12.75" hidden="1">
      <c r="A1159" s="11"/>
      <c r="B1159" s="11"/>
      <c r="C1159" s="9"/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10"/>
    </row>
    <row r="1160" spans="1:16" ht="12.75" hidden="1">
      <c r="A1160" s="11"/>
      <c r="B1160" s="11"/>
      <c r="C1160" s="9"/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10"/>
    </row>
    <row r="1161" spans="1:16" ht="12.75" hidden="1">
      <c r="A1161" s="11"/>
      <c r="B1161" s="11"/>
      <c r="C1161" s="9"/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10"/>
    </row>
    <row r="1162" spans="1:16" ht="12.75" hidden="1">
      <c r="A1162" s="11"/>
      <c r="B1162" s="11"/>
      <c r="C1162" s="9"/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10"/>
    </row>
    <row r="1163" spans="1:16" ht="12.75" hidden="1">
      <c r="A1163" s="11"/>
      <c r="B1163" s="11"/>
      <c r="C1163" s="9"/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10"/>
    </row>
    <row r="1164" spans="1:16" ht="25.5" customHeight="1" hidden="1">
      <c r="A1164" s="11"/>
      <c r="B1164" s="11"/>
      <c r="C1164" s="9"/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10"/>
    </row>
    <row r="1165" spans="1:16" ht="12.75" hidden="1">
      <c r="A1165" s="11"/>
      <c r="B1165" s="11"/>
      <c r="C1165" s="9"/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10"/>
    </row>
    <row r="1166" spans="1:16" ht="12.75" hidden="1">
      <c r="A1166" s="11"/>
      <c r="B1166" s="11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10"/>
    </row>
    <row r="1167" spans="1:16" ht="12.75" hidden="1">
      <c r="A1167" s="11"/>
      <c r="B1167" s="11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10"/>
    </row>
    <row r="1168" spans="1:16" ht="12.75" hidden="1">
      <c r="A1168" s="11"/>
      <c r="B1168" s="11"/>
      <c r="C1168" s="9"/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10"/>
    </row>
    <row r="1169" spans="1:16" ht="12.75" hidden="1">
      <c r="A1169" s="11"/>
      <c r="B1169" s="11"/>
      <c r="C1169" s="9"/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10"/>
    </row>
    <row r="1170" spans="1:16" ht="12.75" hidden="1">
      <c r="A1170" s="11"/>
      <c r="B1170" s="11"/>
      <c r="C1170" s="9"/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10"/>
    </row>
    <row r="1171" spans="1:16" ht="12.75" hidden="1">
      <c r="A1171" s="11"/>
      <c r="B1171" s="11"/>
      <c r="C1171" s="9"/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10"/>
    </row>
    <row r="1172" spans="1:16" ht="12.75" hidden="1">
      <c r="A1172" s="11"/>
      <c r="B1172" s="11"/>
      <c r="C1172" s="9"/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10"/>
    </row>
    <row r="1173" spans="1:16" ht="12.75" hidden="1">
      <c r="A1173" s="11"/>
      <c r="B1173" s="11"/>
      <c r="C1173" s="9"/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10"/>
    </row>
    <row r="1174" spans="1:16" ht="12.75" hidden="1">
      <c r="A1174" s="11"/>
      <c r="B1174" s="11"/>
      <c r="C1174" s="9"/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10"/>
    </row>
    <row r="1175" spans="1:16" ht="12.75" hidden="1">
      <c r="A1175" s="11"/>
      <c r="B1175" s="11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10"/>
    </row>
    <row r="1176" spans="1:16" ht="12.75" hidden="1">
      <c r="A1176" s="11"/>
      <c r="B1176" s="11"/>
      <c r="C1176" s="9"/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10"/>
    </row>
    <row r="1177" spans="1:16" ht="12.75" hidden="1">
      <c r="A1177" s="11"/>
      <c r="B1177" s="11"/>
      <c r="C1177" s="9"/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10"/>
    </row>
    <row r="1178" spans="1:16" ht="12.75" hidden="1">
      <c r="A1178" s="11"/>
      <c r="B1178" s="11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10"/>
    </row>
    <row r="1179" spans="1:16" ht="12.75" hidden="1">
      <c r="A1179" s="11"/>
      <c r="B1179" s="11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10"/>
    </row>
    <row r="1180" spans="1:16" ht="12.75" hidden="1">
      <c r="A1180" s="11"/>
      <c r="B1180" s="11"/>
      <c r="C1180" s="9"/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10"/>
    </row>
    <row r="1181" spans="1:16" ht="12.75" hidden="1">
      <c r="A1181" s="11"/>
      <c r="B1181" s="11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10"/>
    </row>
    <row r="1182" spans="1:16" ht="12.75" hidden="1">
      <c r="A1182" s="11"/>
      <c r="B1182" s="11"/>
      <c r="C1182" s="9"/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10"/>
    </row>
    <row r="1183" spans="1:16" ht="12.75" hidden="1">
      <c r="A1183" s="11"/>
      <c r="B1183" s="11"/>
      <c r="C1183" s="9"/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10"/>
    </row>
    <row r="1184" spans="1:16" ht="12.75" hidden="1">
      <c r="A1184" s="11"/>
      <c r="B1184" s="11"/>
      <c r="C1184" s="9"/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10"/>
    </row>
    <row r="1185" spans="1:16" ht="12.75" hidden="1">
      <c r="A1185" s="11"/>
      <c r="B1185" s="11"/>
      <c r="C1185" s="9"/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10"/>
    </row>
    <row r="1186" spans="1:16" ht="12.75" hidden="1">
      <c r="A1186" s="11"/>
      <c r="B1186" s="11"/>
      <c r="C1186" s="9"/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10"/>
    </row>
    <row r="1187" spans="1:16" ht="12.75" hidden="1">
      <c r="A1187" s="11"/>
      <c r="B1187" s="11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10"/>
    </row>
    <row r="1188" spans="1:16" ht="12.75" hidden="1">
      <c r="A1188" s="11"/>
      <c r="B1188" s="11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10"/>
    </row>
    <row r="1189" spans="1:16" ht="12.75" customHeight="1" hidden="1">
      <c r="A1189" s="11"/>
      <c r="B1189" s="11"/>
      <c r="C1189" s="9"/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10"/>
    </row>
    <row r="1190" spans="1:16" ht="12.75" hidden="1">
      <c r="A1190" s="11"/>
      <c r="B1190" s="11"/>
      <c r="C1190" s="9"/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10"/>
    </row>
    <row r="1191" spans="1:16" ht="12.75" hidden="1">
      <c r="A1191" s="11"/>
      <c r="B1191" s="11"/>
      <c r="C1191" s="9"/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10"/>
    </row>
    <row r="1192" spans="1:16" ht="12.75" hidden="1">
      <c r="A1192" s="11"/>
      <c r="B1192" s="11"/>
      <c r="C1192" s="9"/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10"/>
    </row>
    <row r="1193" spans="1:16" ht="12.75" hidden="1">
      <c r="A1193" s="11"/>
      <c r="B1193" s="11"/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10"/>
    </row>
    <row r="1194" spans="1:16" ht="12.75" hidden="1">
      <c r="A1194" s="11"/>
      <c r="B1194" s="11"/>
      <c r="C1194" s="9"/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10"/>
    </row>
    <row r="1195" spans="1:16" ht="12.75" hidden="1">
      <c r="A1195" s="11"/>
      <c r="B1195" s="11"/>
      <c r="C1195" s="9"/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10"/>
    </row>
    <row r="1196" spans="1:16" ht="12.75" customHeight="1" hidden="1">
      <c r="A1196" s="11"/>
      <c r="B1196" s="11"/>
      <c r="C1196" s="9"/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10"/>
    </row>
    <row r="1197" spans="1:16" ht="12.75" hidden="1">
      <c r="A1197" s="11"/>
      <c r="B1197" s="11"/>
      <c r="C1197" s="9"/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10"/>
    </row>
    <row r="1198" spans="1:16" ht="12.75" hidden="1">
      <c r="A1198" s="11"/>
      <c r="B1198" s="11"/>
      <c r="C1198" s="9"/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10"/>
    </row>
    <row r="1199" spans="1:16" ht="12.75" hidden="1">
      <c r="A1199" s="11"/>
      <c r="B1199" s="11"/>
      <c r="C1199" s="9"/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10"/>
    </row>
    <row r="1200" spans="1:16" ht="12.75" hidden="1">
      <c r="A1200" s="11"/>
      <c r="B1200" s="11"/>
      <c r="C1200" s="9"/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10"/>
    </row>
    <row r="1201" spans="1:16" ht="12.75" hidden="1">
      <c r="A1201" s="11"/>
      <c r="B1201" s="11"/>
      <c r="C1201" s="9"/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10"/>
    </row>
    <row r="1202" spans="1:16" ht="12.75" hidden="1">
      <c r="A1202" s="11"/>
      <c r="B1202" s="11"/>
      <c r="C1202" s="9"/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10"/>
    </row>
    <row r="1203" spans="1:16" ht="12.75" hidden="1">
      <c r="A1203" s="11"/>
      <c r="B1203" s="11"/>
      <c r="C1203" s="9"/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10"/>
    </row>
    <row r="1204" spans="1:16" ht="12.75" hidden="1">
      <c r="A1204" s="11"/>
      <c r="B1204" s="11"/>
      <c r="C1204" s="9"/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10"/>
    </row>
    <row r="1205" spans="1:16" ht="12.75" hidden="1">
      <c r="A1205" s="11"/>
      <c r="B1205" s="11"/>
      <c r="C1205" s="9"/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10"/>
    </row>
    <row r="1206" spans="1:16" ht="12.75" hidden="1">
      <c r="A1206" s="11"/>
      <c r="B1206" s="11"/>
      <c r="C1206" s="9"/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10"/>
    </row>
    <row r="1207" spans="1:16" ht="12.75" hidden="1">
      <c r="A1207" s="11"/>
      <c r="B1207" s="11"/>
      <c r="C1207" s="9"/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10"/>
    </row>
    <row r="1208" spans="1:16" ht="12.75" hidden="1">
      <c r="A1208" s="11"/>
      <c r="B1208" s="11"/>
      <c r="C1208" s="9"/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10"/>
    </row>
    <row r="1209" spans="1:16" ht="12.75" customHeight="1" hidden="1">
      <c r="A1209" s="11"/>
      <c r="B1209" s="11"/>
      <c r="C1209" s="9"/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10"/>
    </row>
    <row r="1210" spans="1:16" ht="12.75" hidden="1">
      <c r="A1210" s="11"/>
      <c r="B1210" s="11"/>
      <c r="C1210" s="9"/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10"/>
    </row>
    <row r="1211" spans="1:16" ht="12.75">
      <c r="A1211" s="12"/>
      <c r="B1211" s="11"/>
      <c r="C1211" s="9"/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10"/>
    </row>
    <row r="1212" spans="1:16" ht="12.75" hidden="1">
      <c r="A1212" s="11"/>
      <c r="B1212" s="11"/>
      <c r="C1212" s="9"/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10"/>
    </row>
    <row r="1213" spans="1:16" ht="12.75" hidden="1">
      <c r="A1213" s="11"/>
      <c r="B1213" s="11"/>
      <c r="C1213" s="9"/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10"/>
    </row>
    <row r="1214" spans="1:16" ht="12.75" hidden="1">
      <c r="A1214" s="11"/>
      <c r="B1214" s="11"/>
      <c r="C1214" s="9"/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10"/>
    </row>
    <row r="1215" spans="1:16" ht="12.75" hidden="1">
      <c r="A1215" s="11"/>
      <c r="B1215" s="11"/>
      <c r="C1215" s="9"/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10"/>
    </row>
    <row r="1216" spans="1:16" ht="12.75" hidden="1">
      <c r="A1216" s="11"/>
      <c r="B1216" s="11"/>
      <c r="C1216" s="9"/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10"/>
    </row>
    <row r="1217" spans="1:16" ht="12.75" hidden="1">
      <c r="A1217" s="11"/>
      <c r="B1217" s="11"/>
      <c r="C1217" s="9"/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10"/>
    </row>
    <row r="1218" spans="1:16" ht="12.75" hidden="1">
      <c r="A1218" s="11"/>
      <c r="B1218" s="11"/>
      <c r="C1218" s="9"/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10"/>
    </row>
    <row r="1219" spans="1:16" ht="12.75" hidden="1">
      <c r="A1219" s="11"/>
      <c r="B1219" s="11"/>
      <c r="C1219" s="9"/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10"/>
    </row>
    <row r="1220" spans="1:16" ht="12.75" hidden="1">
      <c r="A1220" s="11"/>
      <c r="B1220" s="11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10"/>
    </row>
    <row r="1221" spans="1:16" ht="12.75" hidden="1">
      <c r="A1221" s="11"/>
      <c r="B1221" s="11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10"/>
    </row>
    <row r="1222" spans="1:16" ht="12.75" hidden="1">
      <c r="A1222" s="11"/>
      <c r="B1222" s="11"/>
      <c r="C1222" s="9"/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10"/>
    </row>
    <row r="1223" spans="1:16" ht="12.75" hidden="1">
      <c r="A1223" s="11"/>
      <c r="B1223" s="11"/>
      <c r="C1223" s="9"/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10"/>
    </row>
    <row r="1224" spans="1:16" ht="12.75" hidden="1">
      <c r="A1224" s="11"/>
      <c r="B1224" s="11"/>
      <c r="C1224" s="9"/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10"/>
    </row>
    <row r="1225" spans="1:16" ht="12.75" hidden="1">
      <c r="A1225" s="11"/>
      <c r="B1225" s="11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10"/>
    </row>
    <row r="1226" spans="1:16" ht="25.5" customHeight="1" hidden="1">
      <c r="A1226" s="11"/>
      <c r="B1226" s="11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10"/>
    </row>
    <row r="1227" spans="1:16" ht="12.75" hidden="1">
      <c r="A1227" s="11"/>
      <c r="B1227" s="11"/>
      <c r="C1227" s="9"/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10"/>
    </row>
    <row r="1228" spans="1:16" ht="12.75" hidden="1">
      <c r="A1228" s="11"/>
      <c r="B1228" s="11"/>
      <c r="C1228" s="9"/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10"/>
    </row>
    <row r="1229" spans="1:16" ht="12.75" hidden="1">
      <c r="A1229" s="11"/>
      <c r="B1229" s="11"/>
      <c r="C1229" s="9"/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10"/>
    </row>
    <row r="1230" spans="1:16" ht="12.75" hidden="1">
      <c r="A1230" s="11"/>
      <c r="B1230" s="11"/>
      <c r="C1230" s="9"/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10"/>
    </row>
    <row r="1231" spans="1:16" ht="12.75" hidden="1">
      <c r="A1231" s="11"/>
      <c r="B1231" s="11"/>
      <c r="C1231" s="9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10"/>
    </row>
    <row r="1232" spans="1:16" ht="12.75" hidden="1">
      <c r="A1232" s="11"/>
      <c r="B1232" s="11"/>
      <c r="C1232" s="9"/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10"/>
    </row>
    <row r="1233" spans="1:16" ht="12.75" hidden="1">
      <c r="A1233" s="11"/>
      <c r="B1233" s="11"/>
      <c r="C1233" s="9"/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10"/>
    </row>
    <row r="1234" spans="1:16" ht="12.75" hidden="1">
      <c r="A1234" s="11"/>
      <c r="B1234" s="11"/>
      <c r="C1234" s="9"/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10"/>
    </row>
    <row r="1235" spans="1:16" ht="12.75" customHeight="1" hidden="1">
      <c r="A1235" s="11"/>
      <c r="B1235" s="11"/>
      <c r="C1235" s="9"/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10"/>
    </row>
    <row r="1236" spans="1:16" ht="12.75" customHeight="1" hidden="1">
      <c r="A1236" s="11"/>
      <c r="B1236" s="11"/>
      <c r="C1236" s="9"/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10"/>
    </row>
    <row r="1237" spans="1:16" ht="12.75" hidden="1">
      <c r="A1237" s="11"/>
      <c r="B1237" s="11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10"/>
    </row>
    <row r="1238" spans="1:16" ht="12.75" hidden="1">
      <c r="A1238" s="11"/>
      <c r="B1238" s="11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10"/>
    </row>
    <row r="1239" spans="1:16" ht="12.75" hidden="1">
      <c r="A1239" s="11"/>
      <c r="B1239" s="11"/>
      <c r="C1239" s="9"/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10"/>
    </row>
    <row r="1240" spans="1:16" ht="12.75" hidden="1">
      <c r="A1240" s="11"/>
      <c r="B1240" s="11"/>
      <c r="C1240" s="9"/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10"/>
    </row>
    <row r="1241" spans="1:16" ht="12.75" hidden="1">
      <c r="A1241" s="11"/>
      <c r="B1241" s="11"/>
      <c r="C1241" s="9"/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10"/>
    </row>
    <row r="1242" spans="1:16" ht="12.75" customHeight="1" hidden="1">
      <c r="A1242" s="11"/>
      <c r="B1242" s="11"/>
      <c r="C1242" s="9"/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10"/>
    </row>
    <row r="1243" spans="1:16" ht="12.75" hidden="1">
      <c r="A1243" s="11"/>
      <c r="B1243" s="11"/>
      <c r="C1243" s="9"/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10"/>
    </row>
    <row r="1244" spans="1:16" ht="12.75" hidden="1">
      <c r="A1244" s="11"/>
      <c r="B1244" s="11"/>
      <c r="C1244" s="9"/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10"/>
    </row>
    <row r="1245" spans="1:16" ht="12.75" hidden="1">
      <c r="A1245" s="11"/>
      <c r="B1245" s="11"/>
      <c r="C1245" s="9"/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10"/>
    </row>
    <row r="1246" spans="1:16" ht="12.75" hidden="1">
      <c r="A1246" s="11"/>
      <c r="B1246" s="11"/>
      <c r="C1246" s="9"/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10"/>
    </row>
    <row r="1247" spans="1:16" ht="12.75" hidden="1">
      <c r="A1247" s="11"/>
      <c r="B1247" s="11"/>
      <c r="C1247" s="9"/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10"/>
    </row>
    <row r="1248" spans="1:16" ht="12.75" hidden="1">
      <c r="A1248" s="11"/>
      <c r="B1248" s="11"/>
      <c r="C1248" s="9"/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10"/>
    </row>
    <row r="1249" spans="1:16" ht="12.75" hidden="1">
      <c r="A1249" s="11"/>
      <c r="B1249" s="11"/>
      <c r="C1249" s="9"/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10"/>
    </row>
    <row r="1250" spans="1:16" ht="12.75" hidden="1">
      <c r="A1250" s="11"/>
      <c r="B1250" s="11"/>
      <c r="C1250" s="9"/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10"/>
    </row>
    <row r="1251" spans="1:16" ht="12.75" hidden="1">
      <c r="A1251" s="11"/>
      <c r="B1251" s="11"/>
      <c r="C1251" s="9"/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10"/>
    </row>
    <row r="1252" spans="1:16" ht="12.75" hidden="1">
      <c r="A1252" s="11"/>
      <c r="B1252" s="11"/>
      <c r="C1252" s="9"/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10"/>
    </row>
    <row r="1253" spans="1:16" ht="12.75" hidden="1">
      <c r="A1253" s="11"/>
      <c r="B1253" s="11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10"/>
    </row>
    <row r="1254" spans="1:16" ht="12.75" hidden="1">
      <c r="A1254" s="11"/>
      <c r="B1254" s="11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10"/>
    </row>
    <row r="1255" spans="1:16" ht="12.75" hidden="1">
      <c r="A1255" s="11"/>
      <c r="B1255" s="11"/>
      <c r="C1255" s="9"/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10"/>
    </row>
    <row r="1256" spans="1:16" ht="12.75" hidden="1">
      <c r="A1256" s="11"/>
      <c r="B1256" s="11"/>
      <c r="C1256" s="9"/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10"/>
    </row>
    <row r="1257" spans="1:16" ht="12.75" hidden="1">
      <c r="A1257" s="11"/>
      <c r="B1257" s="11"/>
      <c r="C1257" s="9"/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10"/>
    </row>
    <row r="1258" spans="1:16" ht="12.75" hidden="1">
      <c r="A1258" s="11"/>
      <c r="B1258" s="11"/>
      <c r="C1258" s="9"/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10"/>
    </row>
    <row r="1259" spans="1:16" ht="12.75" hidden="1">
      <c r="A1259" s="11"/>
      <c r="B1259" s="11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10"/>
    </row>
    <row r="1260" spans="1:16" ht="12.75" customHeight="1" hidden="1">
      <c r="A1260" s="11"/>
      <c r="B1260" s="11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10"/>
    </row>
    <row r="1261" spans="1:16" ht="12.75" hidden="1">
      <c r="A1261" s="11"/>
      <c r="B1261" s="11"/>
      <c r="C1261" s="9"/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10"/>
    </row>
    <row r="1262" spans="1:16" ht="12.75" hidden="1">
      <c r="A1262" s="11"/>
      <c r="B1262" s="11"/>
      <c r="C1262" s="9"/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10"/>
    </row>
    <row r="1263" spans="1:16" ht="12.75" hidden="1">
      <c r="A1263" s="11"/>
      <c r="B1263" s="11"/>
      <c r="C1263" s="9"/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10"/>
    </row>
    <row r="1264" spans="1:16" ht="12.75" hidden="1">
      <c r="A1264" s="11"/>
      <c r="B1264" s="11"/>
      <c r="C1264" s="9"/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10"/>
    </row>
    <row r="1265" spans="1:16" ht="12.75" hidden="1">
      <c r="A1265" s="11"/>
      <c r="B1265" s="11"/>
      <c r="C1265" s="9"/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10"/>
    </row>
    <row r="1266" spans="1:16" ht="12.75" hidden="1">
      <c r="A1266" s="11"/>
      <c r="B1266" s="11"/>
      <c r="C1266" s="9"/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10"/>
    </row>
    <row r="1267" spans="1:16" ht="12.75" hidden="1">
      <c r="A1267" s="11"/>
      <c r="B1267" s="11"/>
      <c r="C1267" s="9"/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10"/>
    </row>
    <row r="1268" spans="1:16" ht="12.75" hidden="1">
      <c r="A1268" s="11"/>
      <c r="B1268" s="11"/>
      <c r="C1268" s="9"/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10"/>
    </row>
    <row r="1269" spans="1:16" ht="12.75" hidden="1">
      <c r="A1269" s="11"/>
      <c r="B1269" s="11"/>
      <c r="C1269" s="9"/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10"/>
    </row>
    <row r="1270" spans="1:16" ht="12.75" hidden="1">
      <c r="A1270" s="11"/>
      <c r="B1270" s="11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10"/>
    </row>
    <row r="1271" spans="1:16" ht="12.75" hidden="1">
      <c r="A1271" s="11"/>
      <c r="B1271" s="11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10"/>
    </row>
    <row r="1272" spans="1:16" ht="12.75" hidden="1">
      <c r="A1272" s="11"/>
      <c r="B1272" s="11"/>
      <c r="C1272" s="9"/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10"/>
    </row>
    <row r="1273" spans="1:16" ht="12.75" hidden="1">
      <c r="A1273" s="11"/>
      <c r="B1273" s="11"/>
      <c r="C1273" s="9"/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10"/>
    </row>
    <row r="1274" spans="1:16" ht="12.75" hidden="1">
      <c r="A1274" s="11"/>
      <c r="B1274" s="11"/>
      <c r="C1274" s="9"/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10"/>
    </row>
    <row r="1275" spans="1:16" ht="12.75" hidden="1">
      <c r="A1275" s="11"/>
      <c r="B1275" s="11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10"/>
    </row>
    <row r="1276" spans="1:16" ht="12.75" hidden="1">
      <c r="A1276" s="11"/>
      <c r="B1276" s="11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10"/>
    </row>
    <row r="1277" spans="1:16" ht="12.75" hidden="1">
      <c r="A1277" s="11"/>
      <c r="B1277" s="11"/>
      <c r="C1277" s="9"/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10"/>
    </row>
    <row r="1278" spans="1:16" ht="12.75" hidden="1">
      <c r="A1278" s="11"/>
      <c r="B1278" s="11"/>
      <c r="C1278" s="9"/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10"/>
    </row>
    <row r="1279" spans="1:16" ht="12.75" hidden="1">
      <c r="A1279" s="11"/>
      <c r="B1279" s="11"/>
      <c r="C1279" s="9"/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10"/>
    </row>
    <row r="1280" spans="1:16" ht="12.75" hidden="1">
      <c r="A1280" s="11"/>
      <c r="B1280" s="11"/>
      <c r="C1280" s="9"/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10"/>
    </row>
    <row r="1281" spans="1:16" ht="12.75" hidden="1">
      <c r="A1281" s="11"/>
      <c r="B1281" s="11"/>
      <c r="C1281" s="9"/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10"/>
    </row>
    <row r="1282" spans="1:16" ht="12.75" hidden="1">
      <c r="A1282" s="11"/>
      <c r="B1282" s="11"/>
      <c r="C1282" s="9"/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10"/>
    </row>
    <row r="1283" spans="1:16" ht="12.75" hidden="1">
      <c r="A1283" s="11"/>
      <c r="B1283" s="11"/>
      <c r="C1283" s="9"/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10"/>
    </row>
    <row r="1284" spans="1:16" ht="12.75" hidden="1">
      <c r="A1284" s="11"/>
      <c r="B1284" s="11"/>
      <c r="C1284" s="9"/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10"/>
    </row>
    <row r="1285" spans="1:16" ht="12.75" hidden="1">
      <c r="A1285" s="11"/>
      <c r="B1285" s="11"/>
      <c r="C1285" s="9"/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10"/>
    </row>
    <row r="1286" spans="1:16" ht="12.75" hidden="1">
      <c r="A1286" s="11"/>
      <c r="B1286" s="11"/>
      <c r="C1286" s="9"/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10"/>
    </row>
    <row r="1287" spans="1:16" ht="12.75" customHeight="1" hidden="1">
      <c r="A1287" s="11"/>
      <c r="B1287" s="11"/>
      <c r="C1287" s="9"/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10"/>
    </row>
    <row r="1288" spans="1:16" ht="12.75">
      <c r="A1288" s="12"/>
      <c r="B1288" s="11"/>
      <c r="C1288" s="9"/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10"/>
    </row>
    <row r="1289" spans="1:16" ht="12.75" hidden="1">
      <c r="A1289" s="11"/>
      <c r="B1289" s="11"/>
      <c r="C1289" s="9"/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10"/>
    </row>
    <row r="1290" spans="1:16" ht="12.75" hidden="1">
      <c r="A1290" s="11"/>
      <c r="B1290" s="11"/>
      <c r="C1290" s="9"/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10"/>
    </row>
    <row r="1291" spans="1:16" ht="12.75" hidden="1">
      <c r="A1291" s="11"/>
      <c r="B1291" s="11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10"/>
    </row>
    <row r="1292" spans="1:16" ht="12.75" hidden="1">
      <c r="A1292" s="11"/>
      <c r="B1292" s="11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10"/>
    </row>
    <row r="1293" spans="1:16" ht="12.75" hidden="1">
      <c r="A1293" s="11"/>
      <c r="B1293" s="11"/>
      <c r="C1293" s="9"/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10"/>
    </row>
    <row r="1294" spans="1:16" ht="12.75" hidden="1">
      <c r="A1294" s="11"/>
      <c r="B1294" s="11"/>
      <c r="C1294" s="9"/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10"/>
    </row>
    <row r="1295" spans="1:16" ht="12.75" hidden="1">
      <c r="A1295" s="11"/>
      <c r="B1295" s="11"/>
      <c r="C1295" s="9"/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10"/>
    </row>
    <row r="1296" spans="1:16" ht="12.75" hidden="1">
      <c r="A1296" s="11"/>
      <c r="B1296" s="11"/>
      <c r="C1296" s="9"/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10"/>
    </row>
    <row r="1297" spans="1:16" ht="12.75" hidden="1">
      <c r="A1297" s="11"/>
      <c r="B1297" s="11"/>
      <c r="C1297" s="9"/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10"/>
    </row>
    <row r="1298" spans="1:16" ht="12.75" hidden="1">
      <c r="A1298" s="11"/>
      <c r="B1298" s="11"/>
      <c r="C1298" s="9"/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10"/>
    </row>
    <row r="1299" spans="1:16" ht="12.75" hidden="1">
      <c r="A1299" s="11"/>
      <c r="B1299" s="11"/>
      <c r="C1299" s="9"/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10"/>
    </row>
    <row r="1300" spans="1:16" ht="12.75" hidden="1">
      <c r="A1300" s="11"/>
      <c r="B1300" s="11"/>
      <c r="C1300" s="9"/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10"/>
    </row>
    <row r="1301" spans="1:16" ht="12.75" hidden="1">
      <c r="A1301" s="11"/>
      <c r="B1301" s="11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10"/>
    </row>
    <row r="1302" spans="1:16" ht="12.75" customHeight="1" hidden="1">
      <c r="A1302" s="11"/>
      <c r="B1302" s="11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10"/>
    </row>
    <row r="1303" spans="1:16" ht="12.75" hidden="1">
      <c r="A1303" s="11"/>
      <c r="B1303" s="11"/>
      <c r="C1303" s="9"/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10"/>
    </row>
    <row r="1304" spans="1:16" ht="12.75" hidden="1">
      <c r="A1304" s="11"/>
      <c r="B1304" s="11"/>
      <c r="C1304" s="9"/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10"/>
    </row>
    <row r="1305" spans="1:16" ht="12.75" hidden="1">
      <c r="A1305" s="11"/>
      <c r="B1305" s="11"/>
      <c r="C1305" s="9"/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10"/>
    </row>
    <row r="1306" spans="1:16" ht="25.5" customHeight="1" hidden="1">
      <c r="A1306" s="11"/>
      <c r="B1306" s="11"/>
      <c r="C1306" s="9"/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10"/>
    </row>
    <row r="1307" spans="1:16" ht="12.75" hidden="1">
      <c r="A1307" s="11"/>
      <c r="B1307" s="11"/>
      <c r="C1307" s="9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10"/>
    </row>
    <row r="1308" spans="1:16" ht="12.75" hidden="1">
      <c r="A1308" s="11"/>
      <c r="B1308" s="11"/>
      <c r="C1308" s="9"/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10"/>
    </row>
    <row r="1309" spans="1:16" ht="12.75" hidden="1">
      <c r="A1309" s="11"/>
      <c r="B1309" s="11"/>
      <c r="C1309" s="9"/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10"/>
    </row>
    <row r="1310" spans="1:16" ht="12.75" hidden="1">
      <c r="A1310" s="11"/>
      <c r="B1310" s="11"/>
      <c r="C1310" s="9"/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10"/>
    </row>
    <row r="1311" spans="1:16" ht="12.75" hidden="1">
      <c r="A1311" s="11"/>
      <c r="B1311" s="11"/>
      <c r="C1311" s="9"/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10"/>
    </row>
    <row r="1312" spans="1:16" ht="12.75" hidden="1">
      <c r="A1312" s="11"/>
      <c r="B1312" s="11"/>
      <c r="C1312" s="9"/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10"/>
    </row>
    <row r="1313" spans="1:16" ht="12.75" hidden="1">
      <c r="A1313" s="11"/>
      <c r="B1313" s="11"/>
      <c r="C1313" s="9"/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10"/>
    </row>
    <row r="1314" spans="1:16" ht="12.75" hidden="1">
      <c r="A1314" s="11"/>
      <c r="B1314" s="11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10"/>
    </row>
    <row r="1315" spans="1:16" ht="12.75" hidden="1">
      <c r="A1315" s="11"/>
      <c r="B1315" s="11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10"/>
    </row>
    <row r="1316" spans="1:16" ht="12.75" hidden="1">
      <c r="A1316" s="11"/>
      <c r="B1316" s="11"/>
      <c r="C1316" s="9"/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10"/>
    </row>
    <row r="1317" spans="1:16" ht="12.75" hidden="1">
      <c r="A1317" s="11"/>
      <c r="B1317" s="11"/>
      <c r="C1317" s="9"/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10"/>
    </row>
    <row r="1318" spans="1:16" ht="12.75" hidden="1">
      <c r="A1318" s="11"/>
      <c r="B1318" s="11"/>
      <c r="C1318" s="9"/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10"/>
    </row>
    <row r="1319" spans="1:16" ht="12.75" hidden="1">
      <c r="A1319" s="11"/>
      <c r="B1319" s="11"/>
      <c r="C1319" s="9"/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10"/>
    </row>
    <row r="1320" spans="1:16" ht="12.75" hidden="1">
      <c r="A1320" s="11"/>
      <c r="B1320" s="11"/>
      <c r="C1320" s="9"/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10"/>
    </row>
    <row r="1321" spans="1:16" ht="12.75" hidden="1">
      <c r="A1321" s="11"/>
      <c r="B1321" s="11"/>
      <c r="C1321" s="9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10"/>
    </row>
    <row r="1322" spans="1:16" ht="12.75" hidden="1">
      <c r="A1322" s="11"/>
      <c r="B1322" s="11"/>
      <c r="C1322" s="9"/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10"/>
    </row>
    <row r="1323" spans="1:16" ht="12.75" hidden="1">
      <c r="A1323" s="11"/>
      <c r="B1323" s="11"/>
      <c r="C1323" s="9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10"/>
    </row>
    <row r="1324" spans="1:16" ht="12.75" hidden="1">
      <c r="A1324" s="11"/>
      <c r="B1324" s="11"/>
      <c r="C1324" s="9"/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10"/>
    </row>
    <row r="1325" spans="1:16" ht="12.75" hidden="1">
      <c r="A1325" s="11"/>
      <c r="B1325" s="11"/>
      <c r="C1325" s="9"/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10"/>
    </row>
    <row r="1326" spans="1:16" ht="12.75" hidden="1">
      <c r="A1326" s="11"/>
      <c r="B1326" s="11"/>
      <c r="C1326" s="9"/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10"/>
    </row>
    <row r="1327" spans="1:16" ht="12.75" hidden="1">
      <c r="A1327" s="11"/>
      <c r="B1327" s="11"/>
      <c r="C1327" s="9"/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10"/>
    </row>
    <row r="1328" spans="1:16" ht="12.75" hidden="1">
      <c r="A1328" s="11"/>
      <c r="B1328" s="11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10"/>
    </row>
    <row r="1329" spans="1:16" ht="12.75" hidden="1">
      <c r="A1329" s="11"/>
      <c r="B1329" s="11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10"/>
    </row>
    <row r="1330" spans="1:16" ht="12.75" hidden="1">
      <c r="A1330" s="11"/>
      <c r="B1330" s="11"/>
      <c r="C1330" s="9"/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10"/>
    </row>
    <row r="1331" spans="1:16" ht="12.75" customHeight="1" hidden="1">
      <c r="A1331" s="11"/>
      <c r="B1331" s="11"/>
      <c r="C1331" s="9"/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10"/>
    </row>
    <row r="1332" spans="1:16" ht="12.75" hidden="1">
      <c r="A1332" s="11"/>
      <c r="B1332" s="11"/>
      <c r="C1332" s="9"/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10"/>
    </row>
    <row r="1333" spans="1:16" ht="12.75" hidden="1">
      <c r="A1333" s="11"/>
      <c r="B1333" s="11"/>
      <c r="C1333" s="9"/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10"/>
    </row>
    <row r="1334" spans="1:16" ht="12.75" hidden="1">
      <c r="A1334" s="11"/>
      <c r="B1334" s="11"/>
      <c r="C1334" s="9"/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10"/>
    </row>
    <row r="1335" spans="1:16" ht="12.75" hidden="1">
      <c r="A1335" s="11"/>
      <c r="B1335" s="11"/>
      <c r="C1335" s="9"/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10"/>
    </row>
    <row r="1336" spans="1:16" ht="12.75" hidden="1">
      <c r="A1336" s="11"/>
      <c r="B1336" s="11"/>
      <c r="C1336" s="9"/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10"/>
    </row>
    <row r="1337" spans="1:16" ht="12.75" hidden="1">
      <c r="A1337" s="11"/>
      <c r="B1337" s="11"/>
      <c r="C1337" s="9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10"/>
    </row>
    <row r="1338" spans="1:16" ht="12.75" hidden="1">
      <c r="A1338" s="11"/>
      <c r="B1338" s="11"/>
      <c r="C1338" s="9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10"/>
    </row>
    <row r="1339" spans="1:16" ht="12.75" hidden="1">
      <c r="A1339" s="11"/>
      <c r="B1339" s="11"/>
      <c r="C1339" s="9"/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10"/>
    </row>
    <row r="1340" spans="1:16" ht="12.75" hidden="1">
      <c r="A1340" s="11"/>
      <c r="B1340" s="11"/>
      <c r="C1340" s="9"/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10"/>
    </row>
    <row r="1341" spans="1:16" ht="12.75" hidden="1">
      <c r="A1341" s="11"/>
      <c r="B1341" s="11"/>
      <c r="C1341" s="9"/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10"/>
    </row>
    <row r="1342" spans="1:16" ht="12.75" hidden="1">
      <c r="A1342" s="11"/>
      <c r="B1342" s="11"/>
      <c r="C1342" s="9"/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10"/>
    </row>
    <row r="1343" spans="1:16" ht="12.75" hidden="1">
      <c r="A1343" s="11"/>
      <c r="B1343" s="11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10"/>
    </row>
    <row r="1344" spans="1:16" ht="12.75" hidden="1">
      <c r="A1344" s="11"/>
      <c r="B1344" s="11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10"/>
    </row>
    <row r="1345" spans="1:16" ht="12.75" hidden="1">
      <c r="A1345" s="11"/>
      <c r="B1345" s="11"/>
      <c r="C1345" s="9"/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10"/>
    </row>
    <row r="1346" spans="1:16" ht="12.75" hidden="1">
      <c r="A1346" s="11"/>
      <c r="B1346" s="11"/>
      <c r="C1346" s="9"/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10"/>
    </row>
    <row r="1347" spans="1:16" ht="12.75" hidden="1">
      <c r="A1347" s="11"/>
      <c r="B1347" s="11"/>
      <c r="C1347" s="9"/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10"/>
    </row>
    <row r="1348" spans="1:16" ht="12.75" hidden="1">
      <c r="A1348" s="11"/>
      <c r="B1348" s="11"/>
      <c r="C1348" s="9"/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10"/>
    </row>
    <row r="1349" spans="1:16" ht="12.75" hidden="1">
      <c r="A1349" s="11"/>
      <c r="B1349" s="11"/>
      <c r="C1349" s="9"/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10"/>
    </row>
    <row r="1350" spans="1:16" ht="12.75" hidden="1">
      <c r="A1350" s="11"/>
      <c r="B1350" s="11"/>
      <c r="C1350" s="9"/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10"/>
    </row>
    <row r="1351" spans="1:16" ht="12.75" hidden="1">
      <c r="A1351" s="11"/>
      <c r="B1351" s="11"/>
      <c r="C1351" s="9"/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10"/>
    </row>
    <row r="1352" spans="1:16" ht="12.75" hidden="1">
      <c r="A1352" s="11"/>
      <c r="B1352" s="11"/>
      <c r="C1352" s="9"/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10"/>
    </row>
    <row r="1353" spans="1:16" ht="12.75" hidden="1">
      <c r="A1353" s="11"/>
      <c r="B1353" s="11"/>
      <c r="C1353" s="9"/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10"/>
    </row>
    <row r="1354" spans="1:16" ht="12.75" hidden="1">
      <c r="A1354" s="11"/>
      <c r="B1354" s="11"/>
      <c r="C1354" s="9"/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10"/>
    </row>
    <row r="1355" spans="1:16" ht="12.75" hidden="1">
      <c r="A1355" s="11"/>
      <c r="B1355" s="11"/>
      <c r="C1355" s="9"/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10"/>
    </row>
    <row r="1356" spans="1:16" ht="12.75" hidden="1">
      <c r="A1356" s="11"/>
      <c r="B1356" s="11"/>
      <c r="C1356" s="9"/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10"/>
    </row>
    <row r="1357" spans="1:16" ht="12.75" hidden="1">
      <c r="A1357" s="11"/>
      <c r="B1357" s="11"/>
      <c r="C1357" s="9"/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10"/>
    </row>
    <row r="1358" spans="1:16" ht="12.75" hidden="1">
      <c r="A1358" s="11"/>
      <c r="B1358" s="11"/>
      <c r="C1358" s="9"/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10"/>
    </row>
    <row r="1359" spans="1:16" ht="12.75" hidden="1">
      <c r="A1359" s="11"/>
      <c r="B1359" s="11"/>
      <c r="C1359" s="9"/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10"/>
    </row>
    <row r="1360" spans="1:16" ht="12.75" hidden="1">
      <c r="A1360" s="11"/>
      <c r="B1360" s="11"/>
      <c r="C1360" s="9"/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10"/>
    </row>
    <row r="1361" spans="1:16" ht="12.75" hidden="1">
      <c r="A1361" s="11"/>
      <c r="B1361" s="11"/>
      <c r="C1361" s="9"/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10"/>
    </row>
    <row r="1362" spans="1:16" ht="12.75" hidden="1">
      <c r="A1362" s="11"/>
      <c r="B1362" s="11"/>
      <c r="C1362" s="9"/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10"/>
    </row>
    <row r="1363" spans="1:16" ht="12.75" hidden="1">
      <c r="A1363" s="11"/>
      <c r="B1363" s="11"/>
      <c r="C1363" s="9"/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10"/>
    </row>
    <row r="1364" spans="1:16" ht="12.75" hidden="1">
      <c r="A1364" s="11"/>
      <c r="B1364" s="11"/>
      <c r="C1364" s="9"/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10"/>
    </row>
    <row r="1365" spans="1:16" ht="12.75" hidden="1">
      <c r="A1365" s="11"/>
      <c r="B1365" s="11"/>
      <c r="C1365" s="9"/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10"/>
    </row>
    <row r="1366" spans="1:16" ht="12.75" hidden="1">
      <c r="A1366" s="11"/>
      <c r="B1366" s="11"/>
      <c r="C1366" s="9"/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10"/>
    </row>
    <row r="1367" spans="1:16" ht="12.75" hidden="1">
      <c r="A1367" s="11"/>
      <c r="B1367" s="11"/>
      <c r="C1367" s="9"/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10"/>
    </row>
    <row r="1368" spans="1:16" ht="12.75" hidden="1">
      <c r="A1368" s="11"/>
      <c r="B1368" s="11"/>
      <c r="C1368" s="9"/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10"/>
    </row>
    <row r="1369" spans="1:16" ht="12.75" hidden="1">
      <c r="A1369" s="11"/>
      <c r="B1369" s="11"/>
      <c r="C1369" s="9"/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10"/>
    </row>
    <row r="1370" spans="1:16" ht="12.75" hidden="1">
      <c r="A1370" s="11"/>
      <c r="B1370" s="11"/>
      <c r="C1370" s="9"/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10"/>
    </row>
    <row r="1371" spans="1:16" ht="12.75" customHeight="1" hidden="1">
      <c r="A1371" s="11"/>
      <c r="B1371" s="11"/>
      <c r="C1371" s="9"/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10"/>
    </row>
    <row r="1372" spans="1:16" ht="12.75" hidden="1">
      <c r="A1372" s="11"/>
      <c r="B1372" s="11"/>
      <c r="C1372" s="9"/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10"/>
    </row>
    <row r="1373" spans="1:16" ht="12.75" hidden="1">
      <c r="A1373" s="11"/>
      <c r="B1373" s="11"/>
      <c r="C1373" s="9"/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10"/>
    </row>
    <row r="1374" spans="1:16" ht="12.75" hidden="1">
      <c r="A1374" s="11"/>
      <c r="B1374" s="11"/>
      <c r="C1374" s="9"/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10"/>
    </row>
    <row r="1375" spans="1:16" ht="12.75" hidden="1">
      <c r="A1375" s="11"/>
      <c r="B1375" s="11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10"/>
    </row>
    <row r="1376" spans="1:16" ht="12.75" hidden="1">
      <c r="A1376" s="11"/>
      <c r="B1376" s="11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10"/>
    </row>
    <row r="1377" spans="1:16" ht="12.75" hidden="1">
      <c r="A1377" s="11"/>
      <c r="B1377" s="11"/>
      <c r="C1377" s="9"/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10"/>
    </row>
    <row r="1378" spans="1:16" ht="12.75" hidden="1">
      <c r="A1378" s="11"/>
      <c r="B1378" s="11"/>
      <c r="C1378" s="9"/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10"/>
    </row>
    <row r="1379" spans="1:16" ht="12.75" hidden="1">
      <c r="A1379" s="11"/>
      <c r="B1379" s="11"/>
      <c r="C1379" s="9"/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10"/>
    </row>
    <row r="1380" spans="1:16" ht="12.75" hidden="1">
      <c r="A1380" s="11"/>
      <c r="B1380" s="11"/>
      <c r="C1380" s="9"/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10"/>
    </row>
    <row r="1381" spans="1:16" ht="12.75" hidden="1">
      <c r="A1381" s="11"/>
      <c r="B1381" s="11"/>
      <c r="C1381" s="9"/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10"/>
    </row>
    <row r="1382" spans="1:16" ht="12.75" hidden="1">
      <c r="A1382" s="11"/>
      <c r="B1382" s="11"/>
      <c r="C1382" s="9"/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10"/>
    </row>
    <row r="1383" spans="1:16" ht="12.75" hidden="1">
      <c r="A1383" s="11"/>
      <c r="B1383" s="11"/>
      <c r="C1383" s="9"/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10"/>
    </row>
    <row r="1384" spans="1:16" ht="12.75" hidden="1">
      <c r="A1384" s="11"/>
      <c r="B1384" s="11"/>
      <c r="C1384" s="9"/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10"/>
    </row>
    <row r="1385" spans="1:16" ht="12.75" hidden="1">
      <c r="A1385" s="11"/>
      <c r="B1385" s="11"/>
      <c r="C1385" s="9"/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10"/>
    </row>
    <row r="1386" spans="1:16" ht="12.75">
      <c r="A1386" s="12"/>
      <c r="B1386" s="11"/>
      <c r="C1386" s="9"/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10"/>
    </row>
    <row r="1387" spans="1:16" ht="12.75" hidden="1">
      <c r="A1387" s="11"/>
      <c r="B1387" s="11"/>
      <c r="C1387" s="9"/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10"/>
    </row>
    <row r="1388" spans="1:16" ht="12.75" hidden="1">
      <c r="A1388" s="11"/>
      <c r="B1388" s="11"/>
      <c r="C1388" s="9"/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10"/>
    </row>
    <row r="1389" spans="1:16" ht="12.75" hidden="1">
      <c r="A1389" s="11"/>
      <c r="B1389" s="11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10"/>
    </row>
    <row r="1390" spans="1:16" ht="12.75" hidden="1">
      <c r="A1390" s="11"/>
      <c r="B1390" s="11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10"/>
    </row>
    <row r="1391" spans="1:16" ht="12.75" hidden="1">
      <c r="A1391" s="11"/>
      <c r="B1391" s="11"/>
      <c r="C1391" s="9"/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10"/>
    </row>
    <row r="1392" spans="1:16" ht="12.75" hidden="1">
      <c r="A1392" s="11"/>
      <c r="B1392" s="11"/>
      <c r="C1392" s="9"/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10"/>
    </row>
    <row r="1393" spans="1:16" ht="12.75" hidden="1">
      <c r="A1393" s="11"/>
      <c r="B1393" s="11"/>
      <c r="C1393" s="9"/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10"/>
    </row>
    <row r="1394" spans="1:16" ht="12.75" hidden="1">
      <c r="A1394" s="11"/>
      <c r="B1394" s="11"/>
      <c r="C1394" s="9"/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10"/>
    </row>
    <row r="1395" spans="1:16" ht="12.75" customHeight="1" hidden="1">
      <c r="A1395" s="11"/>
      <c r="B1395" s="11"/>
      <c r="C1395" s="9"/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10"/>
    </row>
    <row r="1396" spans="1:16" ht="12.75" hidden="1">
      <c r="A1396" s="11"/>
      <c r="B1396" s="11"/>
      <c r="C1396" s="9"/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10"/>
    </row>
    <row r="1397" spans="1:16" ht="12.75" hidden="1">
      <c r="A1397" s="11"/>
      <c r="B1397" s="11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10"/>
    </row>
    <row r="1398" spans="1:16" ht="12.75" hidden="1">
      <c r="A1398" s="11"/>
      <c r="B1398" s="11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10"/>
    </row>
    <row r="1399" spans="1:16" ht="12.75" hidden="1">
      <c r="A1399" s="11"/>
      <c r="B1399" s="11"/>
      <c r="C1399" s="9"/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10"/>
    </row>
    <row r="1400" spans="1:16" ht="12.75" hidden="1">
      <c r="A1400" s="11"/>
      <c r="B1400" s="11"/>
      <c r="C1400" s="9"/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10"/>
    </row>
    <row r="1401" spans="1:16" ht="12.75" hidden="1">
      <c r="A1401" s="11"/>
      <c r="B1401" s="11"/>
      <c r="C1401" s="9"/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10"/>
    </row>
    <row r="1402" spans="1:16" ht="12.75" hidden="1">
      <c r="A1402" s="11"/>
      <c r="B1402" s="11"/>
      <c r="C1402" s="9"/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10"/>
    </row>
    <row r="1403" spans="1:16" ht="12.75" hidden="1">
      <c r="A1403" s="11"/>
      <c r="B1403" s="11"/>
      <c r="C1403" s="9"/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10"/>
    </row>
    <row r="1404" spans="1:16" ht="12.75" hidden="1">
      <c r="A1404" s="11"/>
      <c r="B1404" s="11"/>
      <c r="C1404" s="9"/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10"/>
    </row>
    <row r="1405" spans="1:16" ht="12.75" hidden="1">
      <c r="A1405" s="11"/>
      <c r="B1405" s="11"/>
      <c r="C1405" s="9"/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10"/>
    </row>
    <row r="1406" spans="1:16" ht="12.75" hidden="1">
      <c r="A1406" s="11"/>
      <c r="B1406" s="11"/>
      <c r="C1406" s="9"/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10"/>
    </row>
    <row r="1407" spans="1:16" ht="12.75" customHeight="1" hidden="1">
      <c r="A1407" s="11"/>
      <c r="B1407" s="11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10"/>
    </row>
    <row r="1408" spans="1:16" ht="12.75" hidden="1">
      <c r="A1408" s="11"/>
      <c r="B1408" s="11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10"/>
    </row>
    <row r="1409" spans="1:16" ht="12.75" hidden="1">
      <c r="A1409" s="11"/>
      <c r="B1409" s="11"/>
      <c r="C1409" s="9"/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10"/>
    </row>
    <row r="1410" spans="1:16" ht="12.75" hidden="1">
      <c r="A1410" s="11"/>
      <c r="B1410" s="11"/>
      <c r="C1410" s="9"/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10"/>
    </row>
    <row r="1411" spans="1:16" ht="12.75" hidden="1">
      <c r="A1411" s="11"/>
      <c r="B1411" s="11"/>
      <c r="C1411" s="9"/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10"/>
    </row>
    <row r="1412" spans="1:16" ht="12.75" hidden="1">
      <c r="A1412" s="11"/>
      <c r="B1412" s="11"/>
      <c r="C1412" s="9"/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10"/>
    </row>
    <row r="1413" spans="1:16" ht="12.75" hidden="1">
      <c r="A1413" s="11"/>
      <c r="B1413" s="11"/>
      <c r="C1413" s="9"/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10"/>
    </row>
    <row r="1414" spans="1:16" ht="12.75" hidden="1">
      <c r="A1414" s="11"/>
      <c r="B1414" s="11"/>
      <c r="C1414" s="9"/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10"/>
    </row>
    <row r="1415" spans="1:16" ht="12.75" hidden="1">
      <c r="A1415" s="11"/>
      <c r="B1415" s="11"/>
      <c r="C1415" s="9"/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10"/>
    </row>
    <row r="1416" spans="1:16" ht="12.75" hidden="1">
      <c r="A1416" s="11"/>
      <c r="B1416" s="11"/>
      <c r="C1416" s="9"/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10"/>
    </row>
    <row r="1417" spans="1:16" ht="12.75" hidden="1">
      <c r="A1417" s="11"/>
      <c r="B1417" s="11"/>
      <c r="C1417" s="9"/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10"/>
    </row>
    <row r="1418" spans="1:16" ht="12.75" hidden="1">
      <c r="A1418" s="11"/>
      <c r="B1418" s="11"/>
      <c r="C1418" s="9"/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10"/>
    </row>
    <row r="1419" spans="1:16" ht="12.75" hidden="1">
      <c r="A1419" s="11"/>
      <c r="B1419" s="11"/>
      <c r="C1419" s="9"/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10"/>
    </row>
    <row r="1420" spans="1:16" ht="12.75" hidden="1">
      <c r="A1420" s="11"/>
      <c r="B1420" s="11"/>
      <c r="C1420" s="9"/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10"/>
    </row>
    <row r="1421" spans="1:16" ht="12.75" hidden="1">
      <c r="A1421" s="11"/>
      <c r="B1421" s="11"/>
      <c r="C1421" s="9"/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10"/>
    </row>
    <row r="1422" spans="1:16" ht="12.75" hidden="1">
      <c r="A1422" s="11"/>
      <c r="B1422" s="11"/>
      <c r="C1422" s="9"/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10"/>
    </row>
    <row r="1423" spans="1:16" ht="12.75" hidden="1">
      <c r="A1423" s="11"/>
      <c r="B1423" s="11"/>
      <c r="C1423" s="9"/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10"/>
    </row>
    <row r="1424" spans="1:16" ht="12.75" hidden="1">
      <c r="A1424" s="11"/>
      <c r="B1424" s="11"/>
      <c r="C1424" s="9"/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10"/>
    </row>
    <row r="1425" spans="1:16" ht="12.75" hidden="1">
      <c r="A1425" s="11"/>
      <c r="B1425" s="11"/>
      <c r="C1425" s="9"/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10"/>
    </row>
    <row r="1426" spans="1:16" ht="12.75" hidden="1">
      <c r="A1426" s="11"/>
      <c r="B1426" s="11"/>
      <c r="C1426" s="9"/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10"/>
    </row>
    <row r="1427" spans="1:16" ht="12.75" hidden="1">
      <c r="A1427" s="11"/>
      <c r="B1427" s="11"/>
      <c r="C1427" s="9"/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10"/>
    </row>
    <row r="1428" spans="1:16" ht="12.75" hidden="1">
      <c r="A1428" s="11"/>
      <c r="B1428" s="11"/>
      <c r="C1428" s="9"/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10"/>
    </row>
    <row r="1429" spans="1:16" ht="12.75" customHeight="1" hidden="1">
      <c r="A1429" s="11"/>
      <c r="B1429" s="11"/>
      <c r="C1429" s="9"/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10"/>
    </row>
    <row r="1430" spans="1:16" ht="12.75" hidden="1">
      <c r="A1430" s="11"/>
      <c r="B1430" s="11"/>
      <c r="C1430" s="9"/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10"/>
    </row>
    <row r="1431" spans="1:16" ht="12.75" hidden="1">
      <c r="A1431" s="11"/>
      <c r="B1431" s="11"/>
      <c r="C1431" s="9"/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10"/>
    </row>
    <row r="1432" spans="1:16" ht="12.75" hidden="1">
      <c r="A1432" s="11"/>
      <c r="B1432" s="11"/>
      <c r="C1432" s="9"/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10"/>
    </row>
    <row r="1433" spans="1:16" ht="12.75" hidden="1">
      <c r="A1433" s="11"/>
      <c r="B1433" s="11"/>
      <c r="C1433" s="9"/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10"/>
    </row>
    <row r="1434" spans="1:16" ht="12.75" hidden="1">
      <c r="A1434" s="11"/>
      <c r="B1434" s="11"/>
      <c r="C1434" s="9"/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10"/>
    </row>
    <row r="1435" spans="1:16" ht="12.75" hidden="1">
      <c r="A1435" s="11"/>
      <c r="B1435" s="11"/>
      <c r="C1435" s="9"/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10"/>
    </row>
    <row r="1436" spans="1:16" ht="12.75" hidden="1">
      <c r="A1436" s="11"/>
      <c r="B1436" s="11"/>
      <c r="C1436" s="9"/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10"/>
    </row>
    <row r="1437" spans="1:16" ht="12.75" hidden="1">
      <c r="A1437" s="11"/>
      <c r="B1437" s="11"/>
      <c r="C1437" s="9"/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10"/>
    </row>
    <row r="1438" spans="1:16" ht="12.75" hidden="1">
      <c r="A1438" s="11"/>
      <c r="B1438" s="11"/>
      <c r="C1438" s="9"/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10"/>
    </row>
    <row r="1439" spans="1:16" ht="12.75" hidden="1">
      <c r="A1439" s="11"/>
      <c r="B1439" s="11"/>
      <c r="C1439" s="9"/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10"/>
    </row>
    <row r="1440" spans="1:16" ht="12.75" customHeight="1" hidden="1">
      <c r="A1440" s="11"/>
      <c r="B1440" s="11"/>
      <c r="C1440" s="9"/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10"/>
    </row>
    <row r="1441" spans="1:16" ht="12.75" hidden="1">
      <c r="A1441" s="11"/>
      <c r="B1441" s="11"/>
      <c r="C1441" s="9"/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10"/>
    </row>
    <row r="1442" spans="1:16" ht="12.75" hidden="1">
      <c r="A1442" s="11"/>
      <c r="B1442" s="11"/>
      <c r="C1442" s="9"/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10"/>
    </row>
    <row r="1443" spans="1:16" ht="12.75" hidden="1">
      <c r="A1443" s="11"/>
      <c r="B1443" s="11"/>
      <c r="C1443" s="9"/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10"/>
    </row>
    <row r="1444" spans="1:16" ht="12.75" hidden="1">
      <c r="A1444" s="11"/>
      <c r="B1444" s="11"/>
      <c r="C1444" s="9"/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10"/>
    </row>
    <row r="1445" spans="1:16" ht="12.75" hidden="1">
      <c r="A1445" s="11"/>
      <c r="B1445" s="11"/>
      <c r="C1445" s="9"/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10"/>
    </row>
    <row r="1446" spans="1:16" ht="12.75" hidden="1">
      <c r="A1446" s="11"/>
      <c r="B1446" s="11"/>
      <c r="C1446" s="9"/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10"/>
    </row>
    <row r="1447" spans="1:16" ht="12.75" hidden="1">
      <c r="A1447" s="11"/>
      <c r="B1447" s="11"/>
      <c r="C1447" s="9"/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10"/>
    </row>
    <row r="1448" spans="1:16" ht="12.75" hidden="1">
      <c r="A1448" s="11"/>
      <c r="B1448" s="11"/>
      <c r="C1448" s="9"/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10"/>
    </row>
    <row r="1449" spans="1:16" ht="12.75" hidden="1">
      <c r="A1449" s="11"/>
      <c r="B1449" s="11"/>
      <c r="C1449" s="9"/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10"/>
    </row>
    <row r="1450" spans="1:16" ht="12.75" hidden="1">
      <c r="A1450" s="11"/>
      <c r="B1450" s="11"/>
      <c r="C1450" s="9"/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10"/>
    </row>
    <row r="1451" spans="1:16" ht="12.75" hidden="1">
      <c r="A1451" s="11"/>
      <c r="B1451" s="11"/>
      <c r="C1451" s="9"/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10"/>
    </row>
    <row r="1452" spans="1:16" ht="12.75" customHeight="1" hidden="1">
      <c r="A1452" s="11"/>
      <c r="B1452" s="11"/>
      <c r="C1452" s="9"/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10"/>
    </row>
    <row r="1453" spans="1:16" ht="12.75">
      <c r="A1453" s="12"/>
      <c r="B1453" s="11"/>
      <c r="C1453" s="9"/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10"/>
    </row>
    <row r="1454" spans="1:16" ht="12.75" hidden="1">
      <c r="A1454" s="11"/>
      <c r="B1454" s="11"/>
      <c r="C1454" s="9"/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10"/>
    </row>
    <row r="1455" spans="1:16" ht="12.75" hidden="1">
      <c r="A1455" s="11"/>
      <c r="B1455" s="11"/>
      <c r="C1455" s="9"/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10"/>
    </row>
    <row r="1456" spans="1:16" ht="12.75" hidden="1">
      <c r="A1456" s="11"/>
      <c r="B1456" s="11"/>
      <c r="C1456" s="9"/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10"/>
    </row>
    <row r="1457" spans="1:16" ht="12.75" hidden="1">
      <c r="A1457" s="11"/>
      <c r="B1457" s="11"/>
      <c r="C1457" s="9"/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10"/>
    </row>
    <row r="1458" spans="1:16" ht="25.5" customHeight="1" hidden="1">
      <c r="A1458" s="11"/>
      <c r="B1458" s="11"/>
      <c r="C1458" s="9"/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10"/>
    </row>
    <row r="1459" spans="1:16" ht="12.75" hidden="1">
      <c r="A1459" s="11"/>
      <c r="B1459" s="11"/>
      <c r="C1459" s="9"/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10"/>
    </row>
    <row r="1460" spans="1:16" ht="12.75" hidden="1">
      <c r="A1460" s="11"/>
      <c r="B1460" s="11"/>
      <c r="C1460" s="9"/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10"/>
    </row>
    <row r="1461" spans="1:16" ht="12.75" hidden="1">
      <c r="A1461" s="11"/>
      <c r="B1461" s="11"/>
      <c r="C1461" s="9"/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10"/>
    </row>
    <row r="1462" spans="1:16" ht="12.75" hidden="1">
      <c r="A1462" s="11"/>
      <c r="B1462" s="11"/>
      <c r="C1462" s="9"/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10"/>
    </row>
    <row r="1463" spans="1:16" ht="12.75" hidden="1">
      <c r="A1463" s="11"/>
      <c r="B1463" s="11"/>
      <c r="C1463" s="9"/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10"/>
    </row>
    <row r="1464" spans="1:16" ht="12.75" hidden="1">
      <c r="A1464" s="11"/>
      <c r="B1464" s="11"/>
      <c r="C1464" s="9"/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10"/>
    </row>
    <row r="1465" spans="1:16" ht="12.75" hidden="1">
      <c r="A1465" s="11"/>
      <c r="B1465" s="11"/>
      <c r="C1465" s="9"/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10"/>
    </row>
    <row r="1466" spans="1:16" ht="12.75" hidden="1">
      <c r="A1466" s="11"/>
      <c r="B1466" s="11"/>
      <c r="C1466" s="9"/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10"/>
    </row>
    <row r="1467" spans="1:16" ht="12.75" hidden="1">
      <c r="A1467" s="11"/>
      <c r="B1467" s="11"/>
      <c r="C1467" s="9"/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10"/>
    </row>
    <row r="1468" spans="1:16" ht="12.75" hidden="1">
      <c r="A1468" s="11"/>
      <c r="B1468" s="11"/>
      <c r="C1468" s="9"/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10"/>
    </row>
    <row r="1469" spans="1:16" ht="12.75" hidden="1">
      <c r="A1469" s="11"/>
      <c r="B1469" s="11"/>
      <c r="C1469" s="9"/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10"/>
    </row>
    <row r="1470" spans="1:16" ht="12.75" hidden="1">
      <c r="A1470" s="11"/>
      <c r="B1470" s="11"/>
      <c r="C1470" s="9"/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10"/>
    </row>
    <row r="1471" spans="1:16" ht="12.75" hidden="1">
      <c r="A1471" s="11"/>
      <c r="B1471" s="11"/>
      <c r="C1471" s="9"/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10"/>
    </row>
    <row r="1472" spans="1:16" ht="12.75" customHeight="1" hidden="1">
      <c r="A1472" s="11"/>
      <c r="B1472" s="11"/>
      <c r="C1472" s="9"/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10"/>
    </row>
    <row r="1473" spans="1:16" ht="12.75" hidden="1">
      <c r="A1473" s="11"/>
      <c r="B1473" s="11"/>
      <c r="C1473" s="9"/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10"/>
    </row>
    <row r="1474" spans="1:16" ht="12.75" hidden="1">
      <c r="A1474" s="11"/>
      <c r="B1474" s="11"/>
      <c r="C1474" s="9"/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10"/>
    </row>
    <row r="1475" spans="1:16" ht="12.75" hidden="1">
      <c r="A1475" s="11"/>
      <c r="B1475" s="11"/>
      <c r="C1475" s="9"/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10"/>
    </row>
    <row r="1476" spans="1:16" ht="12.75" hidden="1">
      <c r="A1476" s="11"/>
      <c r="B1476" s="11"/>
      <c r="C1476" s="9"/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10"/>
    </row>
    <row r="1477" spans="1:16" ht="12.75" hidden="1">
      <c r="A1477" s="11"/>
      <c r="B1477" s="11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10"/>
    </row>
    <row r="1478" spans="1:16" ht="12.75" hidden="1">
      <c r="A1478" s="11"/>
      <c r="B1478" s="11"/>
      <c r="C1478" s="9"/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10"/>
    </row>
    <row r="1479" spans="1:16" ht="12.75" hidden="1">
      <c r="A1479" s="11"/>
      <c r="B1479" s="11"/>
      <c r="C1479" s="9"/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10"/>
    </row>
    <row r="1480" spans="1:16" ht="12.75" hidden="1">
      <c r="A1480" s="11"/>
      <c r="B1480" s="11"/>
      <c r="C1480" s="9"/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10"/>
    </row>
    <row r="1481" spans="1:16" ht="12.75" hidden="1">
      <c r="A1481" s="11"/>
      <c r="B1481" s="11"/>
      <c r="C1481" s="9"/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10"/>
    </row>
    <row r="1482" spans="1:16" ht="12.75" hidden="1">
      <c r="A1482" s="11"/>
      <c r="B1482" s="11"/>
      <c r="C1482" s="9"/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10"/>
    </row>
    <row r="1483" spans="1:16" ht="12.75" customHeight="1" hidden="1">
      <c r="A1483" s="11"/>
      <c r="B1483" s="11"/>
      <c r="C1483" s="9"/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10"/>
    </row>
    <row r="1484" spans="1:16" ht="12.75" hidden="1">
      <c r="A1484" s="11"/>
      <c r="B1484" s="11"/>
      <c r="C1484" s="9"/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10"/>
    </row>
    <row r="1485" spans="1:16" ht="12.75" hidden="1">
      <c r="A1485" s="11"/>
      <c r="B1485" s="11"/>
      <c r="C1485" s="9"/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10"/>
    </row>
    <row r="1486" spans="1:16" ht="12.75" hidden="1">
      <c r="A1486" s="11"/>
      <c r="B1486" s="11"/>
      <c r="C1486" s="9"/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10"/>
    </row>
    <row r="1487" spans="1:16" ht="12.75" hidden="1">
      <c r="A1487" s="11"/>
      <c r="B1487" s="11"/>
      <c r="C1487" s="9"/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10"/>
    </row>
    <row r="1488" spans="1:16" ht="12.75" hidden="1">
      <c r="A1488" s="11"/>
      <c r="B1488" s="11"/>
      <c r="C1488" s="9"/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10"/>
    </row>
    <row r="1489" spans="1:16" ht="12.75" hidden="1">
      <c r="A1489" s="11"/>
      <c r="B1489" s="11"/>
      <c r="C1489" s="9"/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10"/>
    </row>
    <row r="1490" spans="1:16" ht="12.75" hidden="1">
      <c r="A1490" s="11"/>
      <c r="B1490" s="11"/>
      <c r="C1490" s="9"/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10"/>
    </row>
    <row r="1491" spans="1:16" ht="12.75" hidden="1">
      <c r="A1491" s="11"/>
      <c r="B1491" s="11"/>
      <c r="C1491" s="9"/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10"/>
    </row>
    <row r="1492" spans="1:16" ht="12.75" hidden="1">
      <c r="A1492" s="11"/>
      <c r="B1492" s="11"/>
      <c r="C1492" s="9"/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10"/>
    </row>
    <row r="1493" spans="1:16" ht="12.75" hidden="1">
      <c r="A1493" s="11"/>
      <c r="B1493" s="11"/>
      <c r="C1493" s="9"/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10"/>
    </row>
    <row r="1494" spans="1:16" ht="12.75" hidden="1">
      <c r="A1494" s="11"/>
      <c r="B1494" s="11"/>
      <c r="C1494" s="9"/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10"/>
    </row>
    <row r="1495" spans="1:16" ht="12.75" hidden="1">
      <c r="A1495" s="11"/>
      <c r="B1495" s="11"/>
      <c r="C1495" s="9"/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10"/>
    </row>
    <row r="1496" spans="1:16" ht="12.75" hidden="1">
      <c r="A1496" s="11"/>
      <c r="B1496" s="11"/>
      <c r="C1496" s="9"/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10"/>
    </row>
    <row r="1497" spans="1:16" ht="12.75" customHeight="1" hidden="1">
      <c r="A1497" s="11"/>
      <c r="B1497" s="11"/>
      <c r="C1497" s="9"/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10"/>
    </row>
    <row r="1498" spans="1:16" ht="12.75" hidden="1">
      <c r="A1498" s="11"/>
      <c r="B1498" s="11"/>
      <c r="C1498" s="9"/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10"/>
    </row>
    <row r="1499" spans="1:16" ht="12.75">
      <c r="A1499" s="12"/>
      <c r="B1499" s="11"/>
      <c r="C1499" s="9"/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10"/>
    </row>
    <row r="1500" spans="1:16" ht="12.75" hidden="1">
      <c r="A1500" s="11"/>
      <c r="B1500" s="11"/>
      <c r="C1500" s="9"/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10"/>
    </row>
    <row r="1501" spans="1:16" ht="12.75" hidden="1">
      <c r="A1501" s="11"/>
      <c r="B1501" s="11"/>
      <c r="C1501" s="9"/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10"/>
    </row>
    <row r="1502" spans="1:16" ht="12.75" hidden="1">
      <c r="A1502" s="11"/>
      <c r="B1502" s="11"/>
      <c r="C1502" s="9"/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10"/>
    </row>
    <row r="1503" spans="1:16" ht="12.75" hidden="1">
      <c r="A1503" s="11"/>
      <c r="B1503" s="11"/>
      <c r="C1503" s="9"/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10"/>
    </row>
    <row r="1504" spans="1:16" ht="12.75" hidden="1">
      <c r="A1504" s="11"/>
      <c r="B1504" s="11"/>
      <c r="C1504" s="9"/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10"/>
    </row>
    <row r="1505" spans="1:16" ht="12.75" hidden="1">
      <c r="A1505" s="11"/>
      <c r="B1505" s="11"/>
      <c r="C1505" s="9"/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10"/>
    </row>
    <row r="1506" spans="1:16" ht="12.75" hidden="1">
      <c r="A1506" s="11"/>
      <c r="B1506" s="11"/>
      <c r="C1506" s="9"/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10"/>
    </row>
    <row r="1507" spans="1:16" ht="12.75" hidden="1">
      <c r="A1507" s="11"/>
      <c r="B1507" s="11"/>
      <c r="C1507" s="9"/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10"/>
    </row>
    <row r="1508" spans="1:16" ht="12.75" hidden="1">
      <c r="A1508" s="11"/>
      <c r="B1508" s="11"/>
      <c r="C1508" s="9"/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10"/>
    </row>
    <row r="1509" spans="1:16" ht="12.75" hidden="1">
      <c r="A1509" s="11"/>
      <c r="B1509" s="11"/>
      <c r="C1509" s="9"/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10"/>
    </row>
    <row r="1510" spans="1:16" ht="12.75" hidden="1">
      <c r="A1510" s="11"/>
      <c r="B1510" s="11"/>
      <c r="C1510" s="9"/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10"/>
    </row>
  </sheetData>
  <sheetProtection/>
  <autoFilter ref="A10:P10"/>
  <mergeCells count="17">
    <mergeCell ref="B5:B8"/>
    <mergeCell ref="C5:C7"/>
    <mergeCell ref="D5:E6"/>
    <mergeCell ref="F5:F7"/>
    <mergeCell ref="G5:I6"/>
    <mergeCell ref="P5:P7"/>
    <mergeCell ref="J5:J7"/>
    <mergeCell ref="K5:K7"/>
    <mergeCell ref="L5:L7"/>
    <mergeCell ref="M5:M7"/>
    <mergeCell ref="N5:N7"/>
    <mergeCell ref="O5:O7"/>
    <mergeCell ref="A1:P1"/>
    <mergeCell ref="A2:P2"/>
    <mergeCell ref="A3:P3"/>
    <mergeCell ref="A4:P4"/>
    <mergeCell ref="A5:A8"/>
  </mergeCells>
  <printOptions/>
  <pageMargins left="0.7" right="0.7" top="0.75" bottom="0.75" header="0.3" footer="0.3"/>
  <pageSetup horizontalDpi="600" verticalDpi="600" orientation="landscape" pageOrder="overThenDown" r:id="rId1"/>
  <rowBreaks count="1" manualBreakCount="1">
    <brk id="30" max="15" man="1"/>
  </rowBreaks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PageLayoutView="0" workbookViewId="0" topLeftCell="A5">
      <pane xSplit="2" ySplit="7" topLeftCell="Y12" activePane="bottomRight" state="frozen"/>
      <selection pane="topLeft" activeCell="B15" sqref="B15"/>
      <selection pane="topRight" activeCell="B15" sqref="B15"/>
      <selection pane="bottomLeft" activeCell="B15" sqref="B15"/>
      <selection pane="bottomRight" activeCell="B15" sqref="B15"/>
    </sheetView>
  </sheetViews>
  <sheetFormatPr defaultColWidth="9.140625" defaultRowHeight="15"/>
  <cols>
    <col min="1" max="1" width="9.28125" style="0" customWidth="1"/>
    <col min="2" max="2" width="36.57421875" style="0" customWidth="1"/>
    <col min="3" max="3" width="7.00390625" style="0" customWidth="1"/>
    <col min="4" max="4" width="5.28125" style="0" customWidth="1"/>
    <col min="5" max="5" width="9.421875" style="0" customWidth="1"/>
    <col min="6" max="6" width="5.28125" style="0" customWidth="1"/>
    <col min="7" max="7" width="4.7109375" style="0" customWidth="1"/>
    <col min="8" max="8" width="7.7109375" style="0" customWidth="1"/>
    <col min="9" max="9" width="11.421875" style="0" customWidth="1"/>
    <col min="10" max="10" width="5.28125" style="0" customWidth="1"/>
    <col min="11" max="11" width="4.7109375" style="0" customWidth="1"/>
    <col min="12" max="12" width="11.7109375" style="0" customWidth="1"/>
    <col min="13" max="13" width="6.421875" style="0" customWidth="1"/>
    <col min="14" max="14" width="10.421875" style="0" customWidth="1"/>
    <col min="15" max="15" width="5.28125" style="0" customWidth="1"/>
    <col min="16" max="17" width="7.421875" style="0" customWidth="1"/>
    <col min="18" max="18" width="12.00390625" style="0" customWidth="1"/>
    <col min="19" max="19" width="10.421875" style="0" customWidth="1"/>
    <col min="20" max="20" width="5.28125" style="0" customWidth="1"/>
    <col min="21" max="21" width="11.00390625" style="0" customWidth="1"/>
    <col min="22" max="22" width="5.8515625" style="0" customWidth="1"/>
    <col min="23" max="23" width="7.00390625" style="0" customWidth="1"/>
    <col min="24" max="24" width="9.57421875" style="0" customWidth="1"/>
    <col min="25" max="25" width="5.28125" style="0" customWidth="1"/>
    <col min="26" max="26" width="10.421875" style="0" customWidth="1"/>
    <col min="27" max="27" width="5.7109375" style="0" customWidth="1"/>
    <col min="28" max="28" width="9.421875" style="0" customWidth="1"/>
    <col min="29" max="29" width="9.7109375" style="0" customWidth="1"/>
    <col min="30" max="30" width="6.00390625" style="0" customWidth="1"/>
    <col min="31" max="31" width="11.57421875" style="0" customWidth="1"/>
  </cols>
  <sheetData>
    <row r="1" spans="1:31" ht="1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</row>
    <row r="2" spans="1:31" ht="8.25" customHeight="1">
      <c r="A2" s="36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8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</row>
    <row r="5" spans="1:31" ht="15">
      <c r="A5" s="111" t="s">
        <v>2</v>
      </c>
      <c r="B5" s="110" t="s">
        <v>3</v>
      </c>
      <c r="C5" s="110" t="s">
        <v>4</v>
      </c>
      <c r="D5" s="113" t="s">
        <v>78</v>
      </c>
      <c r="E5" s="110" t="s">
        <v>5</v>
      </c>
      <c r="F5" s="110"/>
      <c r="G5" s="110"/>
      <c r="H5" s="110"/>
      <c r="I5" s="110" t="s">
        <v>6</v>
      </c>
      <c r="J5" s="113" t="s">
        <v>78</v>
      </c>
      <c r="K5" s="113" t="s">
        <v>79</v>
      </c>
      <c r="L5" s="110" t="s">
        <v>7</v>
      </c>
      <c r="M5" s="110"/>
      <c r="N5" s="110"/>
      <c r="O5" s="110"/>
      <c r="P5" s="110"/>
      <c r="Q5" s="110"/>
      <c r="R5" s="110"/>
      <c r="S5" s="110" t="s">
        <v>8</v>
      </c>
      <c r="T5" s="113" t="s">
        <v>78</v>
      </c>
      <c r="U5" s="110" t="s">
        <v>9</v>
      </c>
      <c r="V5" s="113" t="s">
        <v>78</v>
      </c>
      <c r="W5" s="29"/>
      <c r="X5" s="116" t="s">
        <v>10</v>
      </c>
      <c r="Y5" s="113" t="s">
        <v>78</v>
      </c>
      <c r="Z5" s="110" t="s">
        <v>11</v>
      </c>
      <c r="AA5" s="113" t="s">
        <v>78</v>
      </c>
      <c r="AB5" s="110" t="s">
        <v>12</v>
      </c>
      <c r="AC5" s="110" t="s">
        <v>13</v>
      </c>
      <c r="AD5" s="113" t="s">
        <v>78</v>
      </c>
      <c r="AE5" s="112" t="s">
        <v>14</v>
      </c>
    </row>
    <row r="6" spans="1:31" ht="15">
      <c r="A6" s="111"/>
      <c r="B6" s="110"/>
      <c r="C6" s="110"/>
      <c r="D6" s="114"/>
      <c r="E6" s="110"/>
      <c r="F6" s="110"/>
      <c r="G6" s="110"/>
      <c r="H6" s="110"/>
      <c r="I6" s="110"/>
      <c r="J6" s="114"/>
      <c r="K6" s="114"/>
      <c r="L6" s="110"/>
      <c r="M6" s="110"/>
      <c r="N6" s="110"/>
      <c r="O6" s="110"/>
      <c r="P6" s="110"/>
      <c r="Q6" s="110"/>
      <c r="R6" s="110"/>
      <c r="S6" s="110"/>
      <c r="T6" s="114"/>
      <c r="U6" s="110"/>
      <c r="V6" s="114"/>
      <c r="W6" s="30"/>
      <c r="X6" s="116"/>
      <c r="Y6" s="114"/>
      <c r="Z6" s="110"/>
      <c r="AA6" s="114"/>
      <c r="AB6" s="110"/>
      <c r="AC6" s="110"/>
      <c r="AD6" s="114"/>
      <c r="AE6" s="112"/>
    </row>
    <row r="7" spans="1:31" ht="42.75" customHeight="1">
      <c r="A7" s="111"/>
      <c r="B7" s="110"/>
      <c r="C7" s="110"/>
      <c r="D7" s="115"/>
      <c r="E7" s="21" t="s">
        <v>15</v>
      </c>
      <c r="F7" s="27" t="s">
        <v>78</v>
      </c>
      <c r="G7" s="27" t="s">
        <v>97</v>
      </c>
      <c r="H7" s="21" t="s">
        <v>16</v>
      </c>
      <c r="I7" s="110"/>
      <c r="J7" s="115"/>
      <c r="K7" s="115"/>
      <c r="L7" s="21" t="s">
        <v>15</v>
      </c>
      <c r="M7" s="21"/>
      <c r="N7" s="21" t="s">
        <v>17</v>
      </c>
      <c r="O7" s="27" t="s">
        <v>78</v>
      </c>
      <c r="P7" s="27" t="s">
        <v>76</v>
      </c>
      <c r="Q7" s="27" t="s">
        <v>77</v>
      </c>
      <c r="R7" s="21" t="s">
        <v>18</v>
      </c>
      <c r="S7" s="110"/>
      <c r="T7" s="115"/>
      <c r="U7" s="110"/>
      <c r="V7" s="115"/>
      <c r="W7" s="31" t="s">
        <v>98</v>
      </c>
      <c r="X7" s="116"/>
      <c r="Y7" s="115"/>
      <c r="Z7" s="110"/>
      <c r="AA7" s="115"/>
      <c r="AB7" s="110"/>
      <c r="AC7" s="110"/>
      <c r="AD7" s="115"/>
      <c r="AE7" s="112"/>
    </row>
    <row r="8" spans="1:31" ht="15">
      <c r="A8" s="111"/>
      <c r="B8" s="110"/>
      <c r="C8" s="22">
        <v>-1</v>
      </c>
      <c r="D8" s="26"/>
      <c r="E8" s="22">
        <v>-2</v>
      </c>
      <c r="F8" s="26"/>
      <c r="G8" s="26"/>
      <c r="H8" s="22">
        <v>-3</v>
      </c>
      <c r="I8" s="22">
        <v>-4</v>
      </c>
      <c r="J8" s="26"/>
      <c r="K8" s="26"/>
      <c r="L8" s="22">
        <v>-5</v>
      </c>
      <c r="M8" s="22"/>
      <c r="N8" s="22">
        <v>-6</v>
      </c>
      <c r="O8" s="26"/>
      <c r="P8" s="26"/>
      <c r="Q8" s="26"/>
      <c r="R8" s="22">
        <v>-7</v>
      </c>
      <c r="S8" s="22">
        <v>-8</v>
      </c>
      <c r="T8" s="26"/>
      <c r="U8" s="22">
        <v>-9</v>
      </c>
      <c r="V8" s="26"/>
      <c r="W8" s="26"/>
      <c r="X8" s="33">
        <v>-10</v>
      </c>
      <c r="Y8" s="26"/>
      <c r="Z8" s="22">
        <v>-11</v>
      </c>
      <c r="AA8" s="26"/>
      <c r="AB8" s="22">
        <v>-12</v>
      </c>
      <c r="AC8" s="22">
        <v>-13</v>
      </c>
      <c r="AD8" s="28"/>
      <c r="AE8" s="23">
        <v>-14</v>
      </c>
    </row>
    <row r="9" spans="1:31" ht="6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V9" s="25"/>
      <c r="W9" s="25"/>
      <c r="X9" s="32"/>
      <c r="Y9" s="25"/>
      <c r="Z9" s="25"/>
      <c r="AA9" s="25"/>
      <c r="AB9" s="25"/>
      <c r="AC9" s="25"/>
      <c r="AD9" s="25"/>
      <c r="AE9" s="25"/>
    </row>
    <row r="11" spans="1:31" s="61" customFormat="1" ht="15" customHeight="1">
      <c r="A11" s="52" t="s">
        <v>99</v>
      </c>
      <c r="B11" s="52" t="s">
        <v>19</v>
      </c>
      <c r="C11" s="54">
        <f>VLOOKUP($A11,'TABLE 1'!$A$11:$P$47,3,0)</f>
        <v>99614</v>
      </c>
      <c r="D11" s="55">
        <f aca="true" t="shared" si="0" ref="D11:D30">C11/$C$11</f>
        <v>1</v>
      </c>
      <c r="E11" s="54">
        <f>VLOOKUP($A11,'TABLE 1'!$A$11:$P$47,4,0)</f>
        <v>995081</v>
      </c>
      <c r="F11" s="55">
        <f aca="true" t="shared" si="1" ref="F11:F30">E11/$E$11</f>
        <v>1</v>
      </c>
      <c r="G11" s="56">
        <f>E11/C11</f>
        <v>9.98936896420182</v>
      </c>
      <c r="H11" s="54">
        <f>VLOOKUP($A11,'TABLE 1'!$A$11:$P$47,5,0)</f>
        <v>963634</v>
      </c>
      <c r="I11" s="54">
        <f>VLOOKUP($A11,'TABLE 1'!$A$11:$P$47,6,0)</f>
        <v>3665568825</v>
      </c>
      <c r="J11" s="55">
        <f aca="true" t="shared" si="2" ref="J11:J30">I11/$I$11</f>
        <v>1</v>
      </c>
      <c r="K11" s="57">
        <f>I11/L11</f>
        <v>1.0418962636775426</v>
      </c>
      <c r="L11" s="54">
        <f>VLOOKUP($A11,'TABLE 1'!$A$11:$P$47,7,0)</f>
        <v>3518170621</v>
      </c>
      <c r="M11" s="55">
        <f aca="true" t="shared" si="3" ref="M11:M30">L11/$L$11</f>
        <v>1</v>
      </c>
      <c r="N11" s="54">
        <f>VLOOKUP($A11,'TABLE 1'!$A$11:$P$47,8,0)</f>
        <v>137016431</v>
      </c>
      <c r="O11" s="55">
        <f aca="true" t="shared" si="4" ref="O11:O30">N11/$N$11</f>
        <v>1</v>
      </c>
      <c r="P11" s="58">
        <f>(N11/H11)*1000</f>
        <v>142187.21111957444</v>
      </c>
      <c r="Q11" s="58">
        <f>((N11/H11)/12)*1000</f>
        <v>11848.934259964537</v>
      </c>
      <c r="R11" s="78">
        <f>VLOOKUP($A11,'TABLE 1'!$A$11:$P$47,9,0)</f>
        <v>3381154190</v>
      </c>
      <c r="S11" s="54">
        <f>VLOOKUP($A11,'TABLE 1'!$A$11:$P$47,10,0)</f>
        <v>569853029</v>
      </c>
      <c r="T11" s="55">
        <f aca="true" t="shared" si="5" ref="T11:T30">S11/$S$11</f>
        <v>1</v>
      </c>
      <c r="U11" s="54">
        <f>VLOOKUP($A11,'TABLE 1'!$A$11:$P$47,11,0)</f>
        <v>340911480</v>
      </c>
      <c r="V11" s="59">
        <f aca="true" t="shared" si="6" ref="V11:V30">U11/$U$11</f>
        <v>1</v>
      </c>
      <c r="W11" s="60">
        <f>U11/E11</f>
        <v>342.59671323239013</v>
      </c>
      <c r="X11" s="54">
        <f>VLOOKUP($A11,'TABLE 1'!$A$11:$P$47,12,0)</f>
        <v>20060725</v>
      </c>
      <c r="Y11" s="55">
        <f aca="true" t="shared" si="7" ref="Y11:Y30">X11/$X$11</f>
        <v>1</v>
      </c>
      <c r="Z11" s="54">
        <f>VLOOKUP($A11,'TABLE 1'!$A$11:$P$47,13,0)</f>
        <v>61504611</v>
      </c>
      <c r="AA11" s="55">
        <f aca="true" t="shared" si="8" ref="AA11:AA30">Z11/$Z$11</f>
        <v>1</v>
      </c>
      <c r="AB11" s="81">
        <f>VLOOKUP($A11,'TABLE 1'!$A$11:$P$47,14,0)</f>
        <v>2208594</v>
      </c>
      <c r="AC11" s="81">
        <f>VLOOKUP($A11,'TABLE 1'!$A$11:$P$47,15,0)</f>
        <v>1744528</v>
      </c>
      <c r="AD11" s="55">
        <f>AC11/$AC$11</f>
        <v>1</v>
      </c>
      <c r="AE11" s="54">
        <f>VLOOKUP($A11,'TABLE 1'!$A$11:$P$47,16,0)</f>
        <v>1700052516</v>
      </c>
    </row>
    <row r="12" spans="1:31" s="13" customFormat="1" ht="12.75">
      <c r="A12" s="15" t="s">
        <v>40</v>
      </c>
      <c r="B12" s="42" t="s">
        <v>59</v>
      </c>
      <c r="C12" s="37">
        <f>VLOOKUP($A12,'TABLE 1'!$A$11:$P$47,3,0)</f>
        <v>1107</v>
      </c>
      <c r="D12" s="49">
        <f t="shared" si="0"/>
        <v>0.01111289577770193</v>
      </c>
      <c r="E12" s="37">
        <f>VLOOKUP($A12,'TABLE 1'!$A$11:$P$47,4,0)</f>
        <v>26271</v>
      </c>
      <c r="F12" s="49">
        <f t="shared" si="1"/>
        <v>0.026400865859161213</v>
      </c>
      <c r="G12" s="38">
        <f aca="true" t="shared" si="9" ref="G12:G30">E12/C12</f>
        <v>23.73170731707317</v>
      </c>
      <c r="H12" s="37">
        <f>VLOOKUP($A12,'TABLE 1'!$A$11:$P$47,5,0)</f>
        <v>26187</v>
      </c>
      <c r="I12" s="37">
        <f>VLOOKUP($A12,'TABLE 1'!$A$11:$P$47,6,0)</f>
        <v>245414084</v>
      </c>
      <c r="J12" s="49">
        <f t="shared" si="2"/>
        <v>0.06695115975622147</v>
      </c>
      <c r="K12" s="39">
        <f aca="true" t="shared" si="10" ref="K12:K30">I12/L12</f>
        <v>1.044498291611256</v>
      </c>
      <c r="L12" s="37">
        <f>VLOOKUP($A12,'TABLE 1'!$A$11:$P$47,7,0)</f>
        <v>234958818</v>
      </c>
      <c r="M12" s="49">
        <f t="shared" si="3"/>
        <v>0.06678437270709049</v>
      </c>
      <c r="N12" s="37">
        <f>VLOOKUP($A12,'TABLE 1'!$A$11:$P$47,8,0)</f>
        <v>5779818</v>
      </c>
      <c r="O12" s="49">
        <f t="shared" si="4"/>
        <v>0.0421833933187181</v>
      </c>
      <c r="P12" s="44">
        <f aca="true" t="shared" si="11" ref="P12:P30">(N12/H12)*1000</f>
        <v>220713.25466834687</v>
      </c>
      <c r="Q12" s="44">
        <f aca="true" t="shared" si="12" ref="Q12:Q30">((N12/H12)/12)*1000</f>
        <v>18392.77122236224</v>
      </c>
      <c r="R12" s="79">
        <f>VLOOKUP($A12,'TABLE 1'!$A$11:$P$47,9,0)</f>
        <v>229178999</v>
      </c>
      <c r="S12" s="37">
        <f>VLOOKUP($A12,'TABLE 1'!$A$11:$P$47,10,0)</f>
        <v>21581985</v>
      </c>
      <c r="T12" s="49">
        <f t="shared" si="5"/>
        <v>0.03787289687285316</v>
      </c>
      <c r="U12" s="37">
        <f>VLOOKUP($A12,'TABLE 1'!$A$11:$P$47,11,0)</f>
        <v>20353699</v>
      </c>
      <c r="V12" s="50">
        <f t="shared" si="6"/>
        <v>0.059703765329345904</v>
      </c>
      <c r="W12" s="41">
        <f aca="true" t="shared" si="13" ref="W12:W30">U12/E12</f>
        <v>774.7592021620799</v>
      </c>
      <c r="X12" s="37">
        <f>VLOOKUP($A12,'TABLE 1'!$A$11:$P$47,12,0)</f>
        <v>861771</v>
      </c>
      <c r="Y12" s="49">
        <f t="shared" si="7"/>
        <v>0.04295811841296862</v>
      </c>
      <c r="Z12" s="37">
        <f>VLOOKUP($A12,'TABLE 1'!$A$11:$P$47,13,0)</f>
        <v>5086667</v>
      </c>
      <c r="AA12" s="49">
        <f t="shared" si="8"/>
        <v>0.08270383175011058</v>
      </c>
      <c r="AB12" s="37" t="str">
        <f>VLOOKUP($A12,'TABLE 1'!$A$11:$P$47,14,0)</f>
        <v>-</v>
      </c>
      <c r="AC12" s="37" t="str">
        <f>VLOOKUP($A12,'TABLE 1'!$A$11:$P$47,15,0)</f>
        <v>-</v>
      </c>
      <c r="AD12" s="43"/>
      <c r="AE12" s="37">
        <f>VLOOKUP($A12,'TABLE 1'!$A$11:$P$47,16,0)</f>
        <v>110716994</v>
      </c>
    </row>
    <row r="13" spans="1:31" s="13" customFormat="1" ht="12.75">
      <c r="A13" s="15" t="s">
        <v>41</v>
      </c>
      <c r="B13" s="51" t="s">
        <v>60</v>
      </c>
      <c r="C13" s="37">
        <f>VLOOKUP($A13,'TABLE 1'!$A$11:$P$47,3,0)</f>
        <v>2264</v>
      </c>
      <c r="D13" s="49">
        <f t="shared" si="0"/>
        <v>0.022727729034071515</v>
      </c>
      <c r="E13" s="37">
        <f>VLOOKUP($A13,'TABLE 1'!$A$11:$P$47,4,0)</f>
        <v>17446</v>
      </c>
      <c r="F13" s="49">
        <f t="shared" si="1"/>
        <v>0.017532241093941095</v>
      </c>
      <c r="G13" s="38">
        <f t="shared" si="9"/>
        <v>7.705830388692579</v>
      </c>
      <c r="H13" s="37">
        <f>VLOOKUP($A13,'TABLE 1'!$A$11:$P$47,5,0)</f>
        <v>16750</v>
      </c>
      <c r="I13" s="37">
        <f>VLOOKUP($A13,'TABLE 1'!$A$11:$P$47,6,0)</f>
        <v>10076718</v>
      </c>
      <c r="J13" s="49">
        <f t="shared" si="2"/>
        <v>0.0027490189056810304</v>
      </c>
      <c r="K13" s="83">
        <f t="shared" si="10"/>
        <v>1.175353350708101</v>
      </c>
      <c r="L13" s="37">
        <f>VLOOKUP($A13,'TABLE 1'!$A$11:$P$47,7,0)</f>
        <v>8573352</v>
      </c>
      <c r="M13" s="49">
        <f t="shared" si="3"/>
        <v>0.002436877833276637</v>
      </c>
      <c r="N13" s="37">
        <f>VLOOKUP($A13,'TABLE 1'!$A$11:$P$47,8,0)</f>
        <v>1471108</v>
      </c>
      <c r="O13" s="49">
        <f t="shared" si="4"/>
        <v>0.010736726896644972</v>
      </c>
      <c r="P13" s="71">
        <f t="shared" si="11"/>
        <v>87827.3432835821</v>
      </c>
      <c r="Q13" s="71">
        <f t="shared" si="12"/>
        <v>7318.945273631841</v>
      </c>
      <c r="R13" s="79">
        <f>VLOOKUP($A13,'TABLE 1'!$A$11:$P$47,9,0)</f>
        <v>7102244</v>
      </c>
      <c r="S13" s="37" t="str">
        <f>VLOOKUP($A13,'TABLE 1'!$A$11:$P$47,10,0)</f>
        <v>-</v>
      </c>
      <c r="T13" s="49" t="e">
        <f t="shared" si="5"/>
        <v>#VALUE!</v>
      </c>
      <c r="U13" s="37">
        <f>VLOOKUP($A13,'TABLE 1'!$A$11:$P$47,11,0)</f>
        <v>3516433</v>
      </c>
      <c r="V13" s="50">
        <f t="shared" si="6"/>
        <v>0.01031479784723002</v>
      </c>
      <c r="W13" s="41">
        <f t="shared" si="13"/>
        <v>201.56098819213574</v>
      </c>
      <c r="X13" s="37">
        <f>VLOOKUP($A13,'TABLE 1'!$A$11:$P$47,12,0)</f>
        <v>218405</v>
      </c>
      <c r="Y13" s="49">
        <f t="shared" si="7"/>
        <v>0.010887193757952418</v>
      </c>
      <c r="Z13" s="37">
        <f>VLOOKUP($A13,'TABLE 1'!$A$11:$P$47,13,0)</f>
        <v>26105</v>
      </c>
      <c r="AA13" s="49">
        <f t="shared" si="8"/>
        <v>0.0004244397220884789</v>
      </c>
      <c r="AB13" s="37" t="str">
        <f>VLOOKUP($A13,'TABLE 1'!$A$11:$P$47,14,0)</f>
        <v>-</v>
      </c>
      <c r="AC13" s="37" t="str">
        <f>VLOOKUP($A13,'TABLE 1'!$A$11:$P$47,15,0)</f>
        <v>-</v>
      </c>
      <c r="AD13" s="43"/>
      <c r="AE13" s="37">
        <f>VLOOKUP($A13,'TABLE 1'!$A$11:$P$47,16,0)</f>
        <v>7330749</v>
      </c>
    </row>
    <row r="14" spans="1:31" s="13" customFormat="1" ht="12.75">
      <c r="A14" s="15" t="s">
        <v>42</v>
      </c>
      <c r="B14" s="42" t="s">
        <v>61</v>
      </c>
      <c r="C14" s="37">
        <f>VLOOKUP($A14,'TABLE 1'!$A$11:$P$47,3,0)</f>
        <v>3298</v>
      </c>
      <c r="D14" s="49">
        <f t="shared" si="0"/>
        <v>0.03310779609291867</v>
      </c>
      <c r="E14" s="37">
        <f>VLOOKUP($A14,'TABLE 1'!$A$11:$P$47,4,0)</f>
        <v>26891</v>
      </c>
      <c r="F14" s="49">
        <f t="shared" si="1"/>
        <v>0.02702393071518801</v>
      </c>
      <c r="G14" s="38">
        <f t="shared" si="9"/>
        <v>8.153729533050333</v>
      </c>
      <c r="H14" s="37">
        <f>VLOOKUP($A14,'TABLE 1'!$A$11:$P$47,5,0)</f>
        <v>26585</v>
      </c>
      <c r="I14" s="37">
        <f>VLOOKUP($A14,'TABLE 1'!$A$11:$P$47,6,0)</f>
        <v>55132932</v>
      </c>
      <c r="J14" s="49">
        <f t="shared" si="2"/>
        <v>0.015040757555548012</v>
      </c>
      <c r="K14" s="39">
        <f t="shared" si="10"/>
        <v>1.0607807554550728</v>
      </c>
      <c r="L14" s="37">
        <f>VLOOKUP($A14,'TABLE 1'!$A$11:$P$47,7,0)</f>
        <v>51973918</v>
      </c>
      <c r="M14" s="49">
        <f t="shared" si="3"/>
        <v>0.014772995286177168</v>
      </c>
      <c r="N14" s="37">
        <f>VLOOKUP($A14,'TABLE 1'!$A$11:$P$47,8,0)</f>
        <v>3454765</v>
      </c>
      <c r="O14" s="49">
        <f t="shared" si="4"/>
        <v>0.025214238721485892</v>
      </c>
      <c r="P14" s="40">
        <f t="shared" si="11"/>
        <v>129951.66447244688</v>
      </c>
      <c r="Q14" s="40">
        <f t="shared" si="12"/>
        <v>10829.305372703906</v>
      </c>
      <c r="R14" s="79">
        <f>VLOOKUP($A14,'TABLE 1'!$A$11:$P$47,9,0)</f>
        <v>48519153</v>
      </c>
      <c r="S14" s="37">
        <f>VLOOKUP($A14,'TABLE 1'!$A$11:$P$47,10,0)</f>
        <v>9391563</v>
      </c>
      <c r="T14" s="49">
        <f t="shared" si="5"/>
        <v>0.016480675756836243</v>
      </c>
      <c r="U14" s="37">
        <f>VLOOKUP($A14,'TABLE 1'!$A$11:$P$47,11,0)</f>
        <v>7450317</v>
      </c>
      <c r="V14" s="50">
        <f t="shared" si="6"/>
        <v>0.021854110046396796</v>
      </c>
      <c r="W14" s="41">
        <f t="shared" si="13"/>
        <v>277.0561526161169</v>
      </c>
      <c r="X14" s="37">
        <f>VLOOKUP($A14,'TABLE 1'!$A$11:$P$47,12,0)</f>
        <v>364244</v>
      </c>
      <c r="Y14" s="49">
        <f t="shared" si="7"/>
        <v>0.01815707059440773</v>
      </c>
      <c r="Z14" s="37">
        <f>VLOOKUP($A14,'TABLE 1'!$A$11:$P$47,13,0)</f>
        <v>1037555</v>
      </c>
      <c r="AA14" s="49">
        <f t="shared" si="8"/>
        <v>0.016869548203467217</v>
      </c>
      <c r="AB14" s="37" t="str">
        <f>VLOOKUP($A14,'TABLE 1'!$A$11:$P$47,14,0)</f>
        <v>-</v>
      </c>
      <c r="AC14" s="37">
        <f>VLOOKUP($A14,'TABLE 1'!$A$11:$P$47,15,0)</f>
        <v>2368</v>
      </c>
      <c r="AD14" s="49">
        <f>AC14/$AC$11</f>
        <v>0.0013573872130455916</v>
      </c>
      <c r="AE14" s="37">
        <f>VLOOKUP($A14,'TABLE 1'!$A$11:$P$47,16,0)</f>
        <v>36514580</v>
      </c>
    </row>
    <row r="15" spans="1:31" s="20" customFormat="1" ht="22.5">
      <c r="A15" s="15" t="s">
        <v>43</v>
      </c>
      <c r="B15" s="42" t="s">
        <v>62</v>
      </c>
      <c r="C15" s="37">
        <f>VLOOKUP($A15,'TABLE 1'!$A$11:$P$47,3,0)</f>
        <v>5547</v>
      </c>
      <c r="D15" s="49">
        <f t="shared" si="0"/>
        <v>0.05568494388338988</v>
      </c>
      <c r="E15" s="37">
        <f>VLOOKUP($A15,'TABLE 1'!$A$11:$P$47,4,0)</f>
        <v>38996</v>
      </c>
      <c r="F15" s="49">
        <f t="shared" si="1"/>
        <v>0.03918876955745311</v>
      </c>
      <c r="G15" s="38">
        <f t="shared" si="9"/>
        <v>7.030106363800252</v>
      </c>
      <c r="H15" s="37">
        <f>VLOOKUP($A15,'TABLE 1'!$A$11:$P$47,5,0)</f>
        <v>38978</v>
      </c>
      <c r="I15" s="37">
        <f>VLOOKUP($A15,'TABLE 1'!$A$11:$P$47,6,0)</f>
        <v>80270015</v>
      </c>
      <c r="J15" s="49">
        <f t="shared" si="2"/>
        <v>0.021898378896214012</v>
      </c>
      <c r="K15" s="39">
        <f t="shared" si="10"/>
        <v>1.0257905051713787</v>
      </c>
      <c r="L15" s="37">
        <f>VLOOKUP($A15,'TABLE 1'!$A$11:$P$47,7,0)</f>
        <v>78251860</v>
      </c>
      <c r="M15" s="49">
        <f t="shared" si="3"/>
        <v>0.02224220153875249</v>
      </c>
      <c r="N15" s="37">
        <f>VLOOKUP($A15,'TABLE 1'!$A$11:$P$47,8,0)</f>
        <v>4776290</v>
      </c>
      <c r="O15" s="49">
        <f t="shared" si="4"/>
        <v>0.03485924983697758</v>
      </c>
      <c r="P15" s="40">
        <f t="shared" si="11"/>
        <v>122538.09841449022</v>
      </c>
      <c r="Q15" s="40">
        <f t="shared" si="12"/>
        <v>10211.508201207518</v>
      </c>
      <c r="R15" s="79">
        <f>VLOOKUP($A15,'TABLE 1'!$A$11:$P$47,9,0)</f>
        <v>73475570</v>
      </c>
      <c r="S15" s="37">
        <f>VLOOKUP($A15,'TABLE 1'!$A$11:$P$47,10,0)</f>
        <v>12231952</v>
      </c>
      <c r="T15" s="49">
        <f t="shared" si="5"/>
        <v>0.021465099556398075</v>
      </c>
      <c r="U15" s="37">
        <f>VLOOKUP($A15,'TABLE 1'!$A$11:$P$47,11,0)</f>
        <v>7681829</v>
      </c>
      <c r="V15" s="50">
        <f t="shared" si="6"/>
        <v>0.02253320715395093</v>
      </c>
      <c r="W15" s="41">
        <f t="shared" si="13"/>
        <v>196.99017847984408</v>
      </c>
      <c r="X15" s="37">
        <f>VLOOKUP($A15,'TABLE 1'!$A$11:$P$47,12,0)</f>
        <v>326291</v>
      </c>
      <c r="Y15" s="49">
        <f t="shared" si="7"/>
        <v>0.016265164893093344</v>
      </c>
      <c r="Z15" s="37">
        <f>VLOOKUP($A15,'TABLE 1'!$A$11:$P$47,13,0)</f>
        <v>2865837</v>
      </c>
      <c r="AA15" s="49">
        <f t="shared" si="8"/>
        <v>0.04659548208507489</v>
      </c>
      <c r="AB15" s="37" t="str">
        <f>VLOOKUP($A15,'TABLE 1'!$A$11:$P$47,14,0)</f>
        <v>-</v>
      </c>
      <c r="AC15" s="37" t="str">
        <f>VLOOKUP($A15,'TABLE 1'!$A$11:$P$47,15,0)</f>
        <v>-</v>
      </c>
      <c r="AD15" s="43"/>
      <c r="AE15" s="37">
        <f>VLOOKUP($A15,'TABLE 1'!$A$11:$P$47,16,0)</f>
        <v>52838960</v>
      </c>
    </row>
    <row r="16" spans="1:31" s="13" customFormat="1" ht="12.75">
      <c r="A16" s="15" t="s">
        <v>44</v>
      </c>
      <c r="B16" s="51" t="s">
        <v>63</v>
      </c>
      <c r="C16" s="37">
        <f>VLOOKUP($A16,'TABLE 1'!$A$11:$P$47,3,0)</f>
        <v>325</v>
      </c>
      <c r="D16" s="49">
        <f t="shared" si="0"/>
        <v>0.0032625936113397716</v>
      </c>
      <c r="E16" s="37">
        <f>VLOOKUP($A16,'TABLE 1'!$A$11:$P$47,4,0)</f>
        <v>4068</v>
      </c>
      <c r="F16" s="49">
        <f t="shared" si="1"/>
        <v>0.004088109410188718</v>
      </c>
      <c r="G16" s="38">
        <f t="shared" si="9"/>
        <v>12.516923076923076</v>
      </c>
      <c r="H16" s="37">
        <f>VLOOKUP($A16,'TABLE 1'!$A$11:$P$47,5,0)</f>
        <v>4020</v>
      </c>
      <c r="I16" s="37">
        <f>VLOOKUP($A16,'TABLE 1'!$A$11:$P$47,6,0)</f>
        <v>5438731</v>
      </c>
      <c r="J16" s="49">
        <f t="shared" si="2"/>
        <v>0.0014837345197030913</v>
      </c>
      <c r="K16" s="82">
        <f t="shared" si="10"/>
        <v>1.1857462285998084</v>
      </c>
      <c r="L16" s="37">
        <f>VLOOKUP($A16,'TABLE 1'!$A$11:$P$47,7,0)</f>
        <v>4586758</v>
      </c>
      <c r="M16" s="49">
        <f t="shared" si="3"/>
        <v>0.0013037338134261</v>
      </c>
      <c r="N16" s="37">
        <f>VLOOKUP($A16,'TABLE 1'!$A$11:$P$47,8,0)</f>
        <v>708106</v>
      </c>
      <c r="O16" s="49">
        <f t="shared" si="4"/>
        <v>0.005168037109359534</v>
      </c>
      <c r="P16" s="40">
        <f t="shared" si="11"/>
        <v>176145.7711442786</v>
      </c>
      <c r="Q16" s="40">
        <f t="shared" si="12"/>
        <v>14678.814262023216</v>
      </c>
      <c r="R16" s="79">
        <f>VLOOKUP($A16,'TABLE 1'!$A$11:$P$47,9,0)</f>
        <v>3878652</v>
      </c>
      <c r="S16" s="37" t="str">
        <f>VLOOKUP($A16,'TABLE 1'!$A$11:$P$47,10,0)</f>
        <v>-</v>
      </c>
      <c r="T16" s="49" t="e">
        <f t="shared" si="5"/>
        <v>#VALUE!</v>
      </c>
      <c r="U16" s="37">
        <f>VLOOKUP($A16,'TABLE 1'!$A$11:$P$47,11,0)</f>
        <v>1878384</v>
      </c>
      <c r="V16" s="50">
        <f t="shared" si="6"/>
        <v>0.005509887786706391</v>
      </c>
      <c r="W16" s="41">
        <f t="shared" si="13"/>
        <v>461.74631268436576</v>
      </c>
      <c r="X16" s="37">
        <f>VLOOKUP($A16,'TABLE 1'!$A$11:$P$47,12,0)</f>
        <v>53672</v>
      </c>
      <c r="Y16" s="49">
        <f t="shared" si="7"/>
        <v>0.0026754765842211584</v>
      </c>
      <c r="Z16" s="37">
        <f>VLOOKUP($A16,'TABLE 1'!$A$11:$P$47,13,0)</f>
        <v>-9228</v>
      </c>
      <c r="AA16" s="49">
        <f t="shared" si="8"/>
        <v>-0.00015003753133240692</v>
      </c>
      <c r="AB16" s="37" t="str">
        <f>VLOOKUP($A16,'TABLE 1'!$A$11:$P$47,14,0)</f>
        <v>-</v>
      </c>
      <c r="AC16" s="37" t="str">
        <f>VLOOKUP($A16,'TABLE 1'!$A$11:$P$47,15,0)</f>
        <v>-</v>
      </c>
      <c r="AD16" s="43"/>
      <c r="AE16" s="37">
        <f>VLOOKUP($A16,'TABLE 1'!$A$11:$P$47,16,0)</f>
        <v>5087438</v>
      </c>
    </row>
    <row r="17" spans="1:31" s="13" customFormat="1" ht="22.5">
      <c r="A17" s="15" t="s">
        <v>45</v>
      </c>
      <c r="B17" s="42" t="s">
        <v>64</v>
      </c>
      <c r="C17" s="37">
        <f>VLOOKUP($A17,'TABLE 1'!$A$11:$P$47,3,0)</f>
        <v>1993</v>
      </c>
      <c r="D17" s="49">
        <f t="shared" si="0"/>
        <v>0.020007227899692816</v>
      </c>
      <c r="E17" s="37">
        <f>VLOOKUP($A17,'TABLE 1'!$A$11:$P$47,4,0)</f>
        <v>18465</v>
      </c>
      <c r="F17" s="49">
        <f t="shared" si="1"/>
        <v>0.01855627833312062</v>
      </c>
      <c r="G17" s="38">
        <f t="shared" si="9"/>
        <v>9.264927245358756</v>
      </c>
      <c r="H17" s="37">
        <f>VLOOKUP($A17,'TABLE 1'!$A$11:$P$47,5,0)</f>
        <v>17068</v>
      </c>
      <c r="I17" s="37">
        <f>VLOOKUP($A17,'TABLE 1'!$A$11:$P$47,6,0)</f>
        <v>41435570</v>
      </c>
      <c r="J17" s="49">
        <f t="shared" si="2"/>
        <v>0.011303994544421082</v>
      </c>
      <c r="K17" s="39">
        <f t="shared" si="10"/>
        <v>1.0506507085918413</v>
      </c>
      <c r="L17" s="37">
        <f>VLOOKUP($A17,'TABLE 1'!$A$11:$P$47,7,0)</f>
        <v>39438007</v>
      </c>
      <c r="M17" s="49">
        <f t="shared" si="3"/>
        <v>0.011209805108539675</v>
      </c>
      <c r="N17" s="37">
        <f>VLOOKUP($A17,'TABLE 1'!$A$11:$P$47,8,0)</f>
        <v>1856520</v>
      </c>
      <c r="O17" s="49">
        <f t="shared" si="4"/>
        <v>0.0135496158121357</v>
      </c>
      <c r="P17" s="40">
        <f t="shared" si="11"/>
        <v>108771.97093977033</v>
      </c>
      <c r="Q17" s="40">
        <f t="shared" si="12"/>
        <v>9064.330911647527</v>
      </c>
      <c r="R17" s="79">
        <f>VLOOKUP($A17,'TABLE 1'!$A$11:$P$47,9,0)</f>
        <v>37581487</v>
      </c>
      <c r="S17" s="37">
        <f>VLOOKUP($A17,'TABLE 1'!$A$11:$P$47,10,0)</f>
        <v>6942710</v>
      </c>
      <c r="T17" s="49">
        <f t="shared" si="5"/>
        <v>0.012183334380416183</v>
      </c>
      <c r="U17" s="37">
        <f>VLOOKUP($A17,'TABLE 1'!$A$11:$P$47,11,0)</f>
        <v>4658816</v>
      </c>
      <c r="V17" s="50">
        <f t="shared" si="6"/>
        <v>0.013665764496989072</v>
      </c>
      <c r="W17" s="41">
        <f t="shared" si="13"/>
        <v>252.30522610343894</v>
      </c>
      <c r="X17" s="37">
        <f>VLOOKUP($A17,'TABLE 1'!$A$11:$P$47,12,0)</f>
        <v>198101</v>
      </c>
      <c r="Y17" s="49">
        <f t="shared" si="7"/>
        <v>0.009875066828342445</v>
      </c>
      <c r="Z17" s="37">
        <f>VLOOKUP($A17,'TABLE 1'!$A$11:$P$47,13,0)</f>
        <v>-97083</v>
      </c>
      <c r="AA17" s="49">
        <f t="shared" si="8"/>
        <v>-0.0015784670193264047</v>
      </c>
      <c r="AB17" s="37" t="str">
        <f>VLOOKUP($A17,'TABLE 1'!$A$11:$P$47,14,0)</f>
        <v>-</v>
      </c>
      <c r="AC17" s="37" t="str">
        <f>VLOOKUP($A17,'TABLE 1'!$A$11:$P$47,15,0)</f>
        <v>-</v>
      </c>
      <c r="AD17" s="43"/>
      <c r="AE17" s="37">
        <f>VLOOKUP($A17,'TABLE 1'!$A$11:$P$47,16,0)</f>
        <v>21641567</v>
      </c>
    </row>
    <row r="18" spans="1:31" s="13" customFormat="1" ht="12.75">
      <c r="A18" s="15" t="s">
        <v>46</v>
      </c>
      <c r="B18" s="42" t="s">
        <v>65</v>
      </c>
      <c r="C18" s="37">
        <f>VLOOKUP($A18,'TABLE 1'!$A$11:$P$47,3,0)</f>
        <v>2818</v>
      </c>
      <c r="D18" s="49">
        <f t="shared" si="0"/>
        <v>0.02828919629770916</v>
      </c>
      <c r="E18" s="37">
        <f>VLOOKUP($A18,'TABLE 1'!$A$11:$P$47,4,0)</f>
        <v>60761</v>
      </c>
      <c r="F18" s="49">
        <f t="shared" si="1"/>
        <v>0.06106136083394216</v>
      </c>
      <c r="G18" s="38">
        <f t="shared" si="9"/>
        <v>21.561745919091553</v>
      </c>
      <c r="H18" s="37">
        <f>VLOOKUP($A18,'TABLE 1'!$A$11:$P$47,5,0)</f>
        <v>60403</v>
      </c>
      <c r="I18" s="37">
        <f>VLOOKUP($A18,'TABLE 1'!$A$11:$P$47,6,0)</f>
        <v>326460036</v>
      </c>
      <c r="J18" s="49">
        <f t="shared" si="2"/>
        <v>0.0890612212144182</v>
      </c>
      <c r="K18" s="39">
        <f t="shared" si="10"/>
        <v>1.0356887169791178</v>
      </c>
      <c r="L18" s="37">
        <f>VLOOKUP($A18,'TABLE 1'!$A$11:$P$47,7,0)</f>
        <v>315210575</v>
      </c>
      <c r="M18" s="49">
        <f t="shared" si="3"/>
        <v>0.08959502223073108</v>
      </c>
      <c r="N18" s="37">
        <f>VLOOKUP($A18,'TABLE 1'!$A$11:$P$47,8,0)</f>
        <v>8846955</v>
      </c>
      <c r="O18" s="49">
        <f t="shared" si="4"/>
        <v>0.06456856988195817</v>
      </c>
      <c r="P18" s="40">
        <f t="shared" si="11"/>
        <v>146465.4901246627</v>
      </c>
      <c r="Q18" s="40">
        <f t="shared" si="12"/>
        <v>12205.457510388556</v>
      </c>
      <c r="R18" s="79">
        <f>VLOOKUP($A18,'TABLE 1'!$A$11:$P$47,9,0)</f>
        <v>306363620</v>
      </c>
      <c r="S18" s="37">
        <f>VLOOKUP($A18,'TABLE 1'!$A$11:$P$47,10,0)</f>
        <v>43253920</v>
      </c>
      <c r="T18" s="49">
        <f t="shared" si="5"/>
        <v>0.07590364146331492</v>
      </c>
      <c r="U18" s="37">
        <f>VLOOKUP($A18,'TABLE 1'!$A$11:$P$47,11,0)</f>
        <v>24115988</v>
      </c>
      <c r="V18" s="50">
        <f t="shared" si="6"/>
        <v>0.07073973572259873</v>
      </c>
      <c r="W18" s="41">
        <f t="shared" si="13"/>
        <v>396.8991293757509</v>
      </c>
      <c r="X18" s="37">
        <f>VLOOKUP($A18,'TABLE 1'!$A$11:$P$47,12,0)</f>
        <v>1113013</v>
      </c>
      <c r="Y18" s="49">
        <f t="shared" si="7"/>
        <v>0.05548219219395112</v>
      </c>
      <c r="Z18" s="37">
        <f>VLOOKUP($A18,'TABLE 1'!$A$11:$P$47,13,0)</f>
        <v>6100719</v>
      </c>
      <c r="AA18" s="49">
        <f t="shared" si="8"/>
        <v>0.09919124600267774</v>
      </c>
      <c r="AB18" s="73">
        <f>VLOOKUP($A18,'TABLE 1'!$A$11:$P$47,14,0)</f>
        <v>2145913</v>
      </c>
      <c r="AC18" s="37" t="str">
        <f>VLOOKUP($A18,'TABLE 1'!$A$11:$P$47,15,0)</f>
        <v>-</v>
      </c>
      <c r="AD18" s="43"/>
      <c r="AE18" s="37">
        <f>VLOOKUP($A18,'TABLE 1'!$A$11:$P$47,16,0)</f>
        <v>132377915</v>
      </c>
    </row>
    <row r="19" spans="1:31" s="13" customFormat="1" ht="12.75">
      <c r="A19" s="15" t="s">
        <v>47</v>
      </c>
      <c r="B19" s="42" t="s">
        <v>66</v>
      </c>
      <c r="C19" s="37">
        <f>VLOOKUP($A19,'TABLE 1'!$A$11:$P$47,3,0)</f>
        <v>3879</v>
      </c>
      <c r="D19" s="49">
        <f t="shared" si="0"/>
        <v>0.038940309595036846</v>
      </c>
      <c r="E19" s="37">
        <f>VLOOKUP($A19,'TABLE 1'!$A$11:$P$47,4,0)</f>
        <v>72724</v>
      </c>
      <c r="F19" s="49">
        <f t="shared" si="1"/>
        <v>0.07308349772531081</v>
      </c>
      <c r="G19" s="38">
        <f t="shared" si="9"/>
        <v>18.74813096158804</v>
      </c>
      <c r="H19" s="37">
        <f>VLOOKUP($A19,'TABLE 1'!$A$11:$P$47,5,0)</f>
        <v>72521</v>
      </c>
      <c r="I19" s="37">
        <f>VLOOKUP($A19,'TABLE 1'!$A$11:$P$47,6,0)</f>
        <v>395609765</v>
      </c>
      <c r="J19" s="49">
        <f t="shared" si="2"/>
        <v>0.10792588650957877</v>
      </c>
      <c r="K19" s="39">
        <f t="shared" si="10"/>
        <v>1.054786798961964</v>
      </c>
      <c r="L19" s="37">
        <f>VLOOKUP($A19,'TABLE 1'!$A$11:$P$47,7,0)</f>
        <v>375061354</v>
      </c>
      <c r="M19" s="49">
        <f t="shared" si="3"/>
        <v>0.10660692570202666</v>
      </c>
      <c r="N19" s="75">
        <f>VLOOKUP($A19,'TABLE 1'!$A$11:$P$47,8,0)</f>
        <v>14672482</v>
      </c>
      <c r="O19" s="49">
        <f t="shared" si="4"/>
        <v>0.10708556552607913</v>
      </c>
      <c r="P19" s="45">
        <f t="shared" si="11"/>
        <v>202320.45890155956</v>
      </c>
      <c r="Q19" s="45">
        <f t="shared" si="12"/>
        <v>16860.03824179663</v>
      </c>
      <c r="R19" s="79">
        <f>VLOOKUP($A19,'TABLE 1'!$A$11:$P$47,9,0)</f>
        <v>360388873</v>
      </c>
      <c r="S19" s="75">
        <f>VLOOKUP($A19,'TABLE 1'!$A$11:$P$47,10,0)</f>
        <v>82248556</v>
      </c>
      <c r="T19" s="49">
        <f t="shared" si="5"/>
        <v>0.14433292763983888</v>
      </c>
      <c r="U19" s="75">
        <f>VLOOKUP($A19,'TABLE 1'!$A$11:$P$47,11,0)</f>
        <v>42993353</v>
      </c>
      <c r="V19" s="50">
        <f t="shared" si="6"/>
        <v>0.12611295166710138</v>
      </c>
      <c r="W19" s="41">
        <f t="shared" si="13"/>
        <v>591.1852070843188</v>
      </c>
      <c r="X19" s="37">
        <f>VLOOKUP($A19,'TABLE 1'!$A$11:$P$47,12,0)</f>
        <v>2264958</v>
      </c>
      <c r="Y19" s="49">
        <f t="shared" si="7"/>
        <v>0.11290509191467407</v>
      </c>
      <c r="Z19" s="37">
        <f>VLOOKUP($A19,'TABLE 1'!$A$11:$P$47,13,0)</f>
        <v>4820693</v>
      </c>
      <c r="AA19" s="49">
        <f t="shared" si="8"/>
        <v>0.07837937549105058</v>
      </c>
      <c r="AB19" s="37" t="str">
        <f>VLOOKUP($A19,'TABLE 1'!$A$11:$P$47,14,0)</f>
        <v>-</v>
      </c>
      <c r="AC19" s="74">
        <f>VLOOKUP($A19,'TABLE 1'!$A$11:$P$47,15,0)</f>
        <v>488848</v>
      </c>
      <c r="AD19" s="49">
        <f>AC19/$AC$11</f>
        <v>0.2802179156769052</v>
      </c>
      <c r="AE19" s="37">
        <f>VLOOKUP($A19,'TABLE 1'!$A$11:$P$47,16,0)</f>
        <v>189360696</v>
      </c>
    </row>
    <row r="20" spans="1:31" s="13" customFormat="1" ht="12.75">
      <c r="A20" s="15" t="s">
        <v>48</v>
      </c>
      <c r="B20" s="42" t="s">
        <v>67</v>
      </c>
      <c r="C20" s="37">
        <f>VLOOKUP($A20,'TABLE 1'!$A$11:$P$47,3,0)</f>
        <v>1882</v>
      </c>
      <c r="D20" s="49">
        <f t="shared" si="0"/>
        <v>0.018892926697050616</v>
      </c>
      <c r="E20" s="37">
        <f>VLOOKUP($A20,'TABLE 1'!$A$11:$P$47,4,0)</f>
        <v>36300</v>
      </c>
      <c r="F20" s="49">
        <f t="shared" si="1"/>
        <v>0.03647944237705272</v>
      </c>
      <c r="G20" s="38">
        <f t="shared" si="9"/>
        <v>19.28799149840595</v>
      </c>
      <c r="H20" s="37">
        <f>VLOOKUP($A20,'TABLE 1'!$A$11:$P$47,5,0)</f>
        <v>36189</v>
      </c>
      <c r="I20" s="37">
        <f>VLOOKUP($A20,'TABLE 1'!$A$11:$P$47,6,0)</f>
        <v>155597398</v>
      </c>
      <c r="J20" s="49">
        <f t="shared" si="2"/>
        <v>0.04244836352240638</v>
      </c>
      <c r="K20" s="39">
        <f t="shared" si="10"/>
        <v>1.054363548042272</v>
      </c>
      <c r="L20" s="37">
        <f>VLOOKUP($A20,'TABLE 1'!$A$11:$P$47,7,0)</f>
        <v>147574713</v>
      </c>
      <c r="M20" s="49">
        <f t="shared" si="3"/>
        <v>0.04194643435401481</v>
      </c>
      <c r="N20" s="37">
        <f>VLOOKUP($A20,'TABLE 1'!$A$11:$P$47,8,0)</f>
        <v>8237381</v>
      </c>
      <c r="O20" s="49">
        <f t="shared" si="4"/>
        <v>0.06011965820362085</v>
      </c>
      <c r="P20" s="46">
        <f t="shared" si="11"/>
        <v>227621.12796706182</v>
      </c>
      <c r="Q20" s="46">
        <f t="shared" si="12"/>
        <v>18968.427330588485</v>
      </c>
      <c r="R20" s="79">
        <f>VLOOKUP($A20,'TABLE 1'!$A$11:$P$47,9,0)</f>
        <v>139337332</v>
      </c>
      <c r="S20" s="37">
        <f>VLOOKUP($A20,'TABLE 1'!$A$11:$P$47,10,0)</f>
        <v>27141163</v>
      </c>
      <c r="T20" s="49">
        <f t="shared" si="5"/>
        <v>0.04762835611776664</v>
      </c>
      <c r="U20" s="37">
        <f>VLOOKUP($A20,'TABLE 1'!$A$11:$P$47,11,0)</f>
        <v>19319658</v>
      </c>
      <c r="V20" s="50">
        <f t="shared" si="6"/>
        <v>0.056670599652437634</v>
      </c>
      <c r="W20" s="41">
        <f t="shared" si="13"/>
        <v>532.2219834710744</v>
      </c>
      <c r="X20" s="37">
        <f>VLOOKUP($A20,'TABLE 1'!$A$11:$P$47,12,0)</f>
        <v>1332026</v>
      </c>
      <c r="Y20" s="49">
        <f t="shared" si="7"/>
        <v>0.06639969392930714</v>
      </c>
      <c r="Z20" s="37">
        <f>VLOOKUP($A20,'TABLE 1'!$A$11:$P$47,13,0)</f>
        <v>4121229</v>
      </c>
      <c r="AA20" s="49">
        <f t="shared" si="8"/>
        <v>0.06700682978061596</v>
      </c>
      <c r="AB20" s="37" t="str">
        <f>VLOOKUP($A20,'TABLE 1'!$A$11:$P$47,14,0)</f>
        <v>-</v>
      </c>
      <c r="AC20" s="75">
        <f>VLOOKUP($A20,'TABLE 1'!$A$11:$P$47,15,0)</f>
        <v>89544</v>
      </c>
      <c r="AD20" s="49">
        <f>AC20/$AC$11</f>
        <v>0.051328496877092254</v>
      </c>
      <c r="AE20" s="37">
        <f>VLOOKUP($A20,'TABLE 1'!$A$11:$P$47,16,0)</f>
        <v>90687441</v>
      </c>
    </row>
    <row r="21" spans="1:31" s="13" customFormat="1" ht="12.75">
      <c r="A21" s="15" t="s">
        <v>49</v>
      </c>
      <c r="B21" s="42" t="s">
        <v>68</v>
      </c>
      <c r="C21" s="37">
        <f>VLOOKUP($A21,'TABLE 1'!$A$11:$P$47,3,0)</f>
        <v>3203</v>
      </c>
      <c r="D21" s="49">
        <f t="shared" si="0"/>
        <v>0.032154114883450116</v>
      </c>
      <c r="E21" s="37">
        <f>VLOOKUP($A21,'TABLE 1'!$A$11:$P$47,4,0)</f>
        <v>45894</v>
      </c>
      <c r="F21" s="49">
        <f t="shared" si="1"/>
        <v>0.0461208685524093</v>
      </c>
      <c r="G21" s="38">
        <f t="shared" si="9"/>
        <v>14.328442085544802</v>
      </c>
      <c r="H21" s="37">
        <f>VLOOKUP($A21,'TABLE 1'!$A$11:$P$47,5,0)</f>
        <v>45195</v>
      </c>
      <c r="I21" s="75">
        <f>VLOOKUP($A21,'TABLE 1'!$A$11:$P$47,6,0)</f>
        <v>443190523</v>
      </c>
      <c r="J21" s="49">
        <f t="shared" si="2"/>
        <v>0.12090634336950419</v>
      </c>
      <c r="K21" s="39">
        <f t="shared" si="10"/>
        <v>1.0408689198905936</v>
      </c>
      <c r="L21" s="75">
        <f>VLOOKUP($A21,'TABLE 1'!$A$11:$P$47,7,0)</f>
        <v>425788987</v>
      </c>
      <c r="M21" s="49">
        <f t="shared" si="3"/>
        <v>0.12102567864630008</v>
      </c>
      <c r="N21" s="37">
        <f>VLOOKUP($A21,'TABLE 1'!$A$11:$P$47,8,0)</f>
        <v>8244631</v>
      </c>
      <c r="O21" s="49">
        <f t="shared" si="4"/>
        <v>0.06017257156552268</v>
      </c>
      <c r="P21" s="40">
        <f t="shared" si="11"/>
        <v>182423.52030091826</v>
      </c>
      <c r="Q21" s="40">
        <f t="shared" si="12"/>
        <v>15201.960025076522</v>
      </c>
      <c r="R21" s="79">
        <f>VLOOKUP($A21,'TABLE 1'!$A$11:$P$47,9,0)</f>
        <v>417544356</v>
      </c>
      <c r="S21" s="37">
        <f>VLOOKUP($A21,'TABLE 1'!$A$11:$P$47,10,0)</f>
        <v>59934410</v>
      </c>
      <c r="T21" s="49">
        <f t="shared" si="5"/>
        <v>0.10517520650048172</v>
      </c>
      <c r="U21" s="37">
        <f>VLOOKUP($A21,'TABLE 1'!$A$11:$P$47,11,0)</f>
        <v>33547745</v>
      </c>
      <c r="V21" s="50">
        <f t="shared" si="6"/>
        <v>0.09840602903721517</v>
      </c>
      <c r="W21" s="41">
        <f t="shared" si="13"/>
        <v>730.9832439970367</v>
      </c>
      <c r="X21" s="75">
        <f>VLOOKUP($A21,'TABLE 1'!$A$11:$P$47,12,0)</f>
        <v>2693422</v>
      </c>
      <c r="Y21" s="49">
        <f t="shared" si="7"/>
        <v>0.13426344262233791</v>
      </c>
      <c r="Z21" s="37">
        <f>VLOOKUP($A21,'TABLE 1'!$A$11:$P$47,13,0)</f>
        <v>6734791</v>
      </c>
      <c r="AA21" s="49">
        <f t="shared" si="8"/>
        <v>0.1095005868746979</v>
      </c>
      <c r="AB21" s="37" t="str">
        <f>VLOOKUP($A21,'TABLE 1'!$A$11:$P$47,14,0)</f>
        <v>-</v>
      </c>
      <c r="AC21" s="37" t="str">
        <f>VLOOKUP($A21,'TABLE 1'!$A$11:$P$47,15,0)</f>
        <v>-</v>
      </c>
      <c r="AD21" s="49" t="e">
        <f>AC21/$AC$11</f>
        <v>#VALUE!</v>
      </c>
      <c r="AE21" s="75">
        <f>VLOOKUP($A21,'TABLE 1'!$A$11:$P$47,16,0)</f>
        <v>202028864</v>
      </c>
    </row>
    <row r="22" spans="1:31" s="13" customFormat="1" ht="12.75" customHeight="1">
      <c r="A22" s="15" t="s">
        <v>50</v>
      </c>
      <c r="B22" s="42" t="s">
        <v>21</v>
      </c>
      <c r="C22" s="76">
        <f>VLOOKUP($A22,'TABLE 1'!$A$11:$P$47,3,0)</f>
        <v>56</v>
      </c>
      <c r="D22" s="49">
        <f t="shared" si="0"/>
        <v>0.000562169976107776</v>
      </c>
      <c r="E22" s="76">
        <f>VLOOKUP($A22,'TABLE 1'!$A$11:$P$47,4,0)</f>
        <v>910</v>
      </c>
      <c r="F22" s="49">
        <f t="shared" si="1"/>
        <v>0.0009144984177167487</v>
      </c>
      <c r="G22" s="38">
        <f t="shared" si="9"/>
        <v>16.25</v>
      </c>
      <c r="H22" s="76">
        <f>VLOOKUP($A22,'TABLE 1'!$A$11:$P$47,5,0)</f>
        <v>910</v>
      </c>
      <c r="I22" s="76">
        <f>VLOOKUP($A22,'TABLE 1'!$A$11:$P$47,6,0)</f>
        <v>3303651</v>
      </c>
      <c r="J22" s="49">
        <f t="shared" si="2"/>
        <v>0.0009012655764279641</v>
      </c>
      <c r="K22" s="39">
        <f t="shared" si="10"/>
        <v>1.0297836540110008</v>
      </c>
      <c r="L22" s="76">
        <f>VLOOKUP($A22,'TABLE 1'!$A$11:$P$47,7,0)</f>
        <v>3208102</v>
      </c>
      <c r="M22" s="49">
        <f t="shared" si="3"/>
        <v>0.0009118665197335238</v>
      </c>
      <c r="N22" s="37">
        <f>VLOOKUP($A22,'TABLE 1'!$A$11:$P$47,8,0)</f>
        <v>127705</v>
      </c>
      <c r="O22" s="49">
        <f t="shared" si="4"/>
        <v>0.0009320415009204261</v>
      </c>
      <c r="P22" s="40">
        <f t="shared" si="11"/>
        <v>140335.16483516485</v>
      </c>
      <c r="Q22" s="40">
        <f t="shared" si="12"/>
        <v>11694.597069597072</v>
      </c>
      <c r="R22" s="79">
        <f>VLOOKUP($A22,'TABLE 1'!$A$11:$P$47,9,0)</f>
        <v>3080398</v>
      </c>
      <c r="S22" s="76">
        <f>VLOOKUP($A22,'TABLE 1'!$A$11:$P$47,10,0)</f>
        <v>396098</v>
      </c>
      <c r="T22" s="49">
        <f t="shared" si="5"/>
        <v>0.0006950879961015352</v>
      </c>
      <c r="U22" s="76">
        <f>VLOOKUP($A22,'TABLE 1'!$A$11:$P$47,11,0)</f>
        <v>244441</v>
      </c>
      <c r="V22" s="50">
        <f t="shared" si="6"/>
        <v>0.000717021908443799</v>
      </c>
      <c r="W22" s="41">
        <f t="shared" si="13"/>
        <v>268.6164835164835</v>
      </c>
      <c r="X22" s="37" t="str">
        <f>VLOOKUP($A22,'TABLE 1'!$A$11:$P$47,12,0)</f>
        <v>-</v>
      </c>
      <c r="Y22" s="49" t="e">
        <f t="shared" si="7"/>
        <v>#VALUE!</v>
      </c>
      <c r="Z22" s="37">
        <f>VLOOKUP($A22,'TABLE 1'!$A$11:$P$47,13,0)</f>
        <v>67427</v>
      </c>
      <c r="AA22" s="49">
        <f t="shared" si="8"/>
        <v>0.0010962917885945168</v>
      </c>
      <c r="AB22" s="37" t="str">
        <f>VLOOKUP($A22,'TABLE 1'!$A$11:$P$47,14,0)</f>
        <v>-</v>
      </c>
      <c r="AC22" s="37" t="str">
        <f>VLOOKUP($A22,'TABLE 1'!$A$11:$P$47,15,0)</f>
        <v>-</v>
      </c>
      <c r="AD22" s="43"/>
      <c r="AE22" s="76">
        <f>VLOOKUP($A22,'TABLE 1'!$A$11:$P$47,16,0)</f>
        <v>975635</v>
      </c>
    </row>
    <row r="23" spans="1:31" s="13" customFormat="1" ht="12.75">
      <c r="A23" s="15" t="s">
        <v>51</v>
      </c>
      <c r="B23" s="42" t="s">
        <v>69</v>
      </c>
      <c r="C23" s="37">
        <f>VLOOKUP($A23,'TABLE 1'!$A$11:$P$47,3,0)</f>
        <v>7953</v>
      </c>
      <c r="D23" s="49">
        <f t="shared" si="0"/>
        <v>0.07983817535687755</v>
      </c>
      <c r="E23" s="74">
        <f>VLOOKUP($A23,'TABLE 1'!$A$11:$P$47,4,0)</f>
        <v>164966</v>
      </c>
      <c r="F23" s="49">
        <f t="shared" si="1"/>
        <v>0.16578147909567162</v>
      </c>
      <c r="G23" s="38">
        <f t="shared" si="9"/>
        <v>20.742612850496666</v>
      </c>
      <c r="H23" s="74">
        <f>VLOOKUP($A23,'TABLE 1'!$A$11:$P$47,5,0)</f>
        <v>159427</v>
      </c>
      <c r="I23" s="73">
        <f>VLOOKUP($A23,'TABLE 1'!$A$11:$P$47,6,0)</f>
        <v>604612307</v>
      </c>
      <c r="J23" s="49">
        <f t="shared" si="2"/>
        <v>0.16494365154908802</v>
      </c>
      <c r="K23" s="39">
        <f t="shared" si="10"/>
        <v>1.0419257475063637</v>
      </c>
      <c r="L23" s="77">
        <f>VLOOKUP($A23,'TABLE 1'!$A$11:$P$47,7,0)</f>
        <v>580283488</v>
      </c>
      <c r="M23" s="49">
        <f t="shared" si="3"/>
        <v>0.16493898406640126</v>
      </c>
      <c r="N23" s="74">
        <f>VLOOKUP($A23,'TABLE 1'!$A$11:$P$47,8,0)</f>
        <v>20042594</v>
      </c>
      <c r="O23" s="49">
        <f t="shared" si="4"/>
        <v>0.14627876272736953</v>
      </c>
      <c r="P23" s="40">
        <f t="shared" si="11"/>
        <v>125716.43448098503</v>
      </c>
      <c r="Q23" s="40">
        <f t="shared" si="12"/>
        <v>10476.369540082085</v>
      </c>
      <c r="R23" s="79">
        <f>VLOOKUP($A23,'TABLE 1'!$A$11:$P$47,9,0)</f>
        <v>560240894</v>
      </c>
      <c r="S23" s="73">
        <f>VLOOKUP($A23,'TABLE 1'!$A$11:$P$47,10,0)</f>
        <v>97862180</v>
      </c>
      <c r="T23" s="49">
        <f t="shared" si="5"/>
        <v>0.1717323152106997</v>
      </c>
      <c r="U23" s="73">
        <f>VLOOKUP($A23,'TABLE 1'!$A$11:$P$47,11,0)</f>
        <v>53777268</v>
      </c>
      <c r="V23" s="50">
        <f t="shared" si="6"/>
        <v>0.1577455473192044</v>
      </c>
      <c r="W23" s="41">
        <f t="shared" si="13"/>
        <v>325.9900100626796</v>
      </c>
      <c r="X23" s="73">
        <f>VLOOKUP($A23,'TABLE 1'!$A$11:$P$47,12,0)</f>
        <v>3873654</v>
      </c>
      <c r="Y23" s="49">
        <f t="shared" si="7"/>
        <v>0.19309641102203434</v>
      </c>
      <c r="Z23" s="75">
        <f>VLOOKUP($A23,'TABLE 1'!$A$11:$P$47,13,0)</f>
        <v>7100126</v>
      </c>
      <c r="AA23" s="49">
        <f t="shared" si="8"/>
        <v>0.11544054802655365</v>
      </c>
      <c r="AB23" s="74">
        <f>VLOOKUP($A23,'TABLE 1'!$A$11:$P$47,14,0)</f>
        <v>62681</v>
      </c>
      <c r="AC23" s="37" t="str">
        <f>VLOOKUP($A23,'TABLE 1'!$A$11:$P$47,15,0)</f>
        <v>-</v>
      </c>
      <c r="AD23" s="43"/>
      <c r="AE23" s="74">
        <f>VLOOKUP($A23,'TABLE 1'!$A$11:$P$47,16,0)</f>
        <v>205890305</v>
      </c>
    </row>
    <row r="24" spans="1:31" s="13" customFormat="1" ht="22.5">
      <c r="A24" s="15" t="s">
        <v>52</v>
      </c>
      <c r="B24" s="42" t="s">
        <v>70</v>
      </c>
      <c r="C24" s="75">
        <f>VLOOKUP($A24,'TABLE 1'!$A$11:$P$47,3,0)</f>
        <v>8897</v>
      </c>
      <c r="D24" s="49">
        <f t="shared" si="0"/>
        <v>0.08931475495412292</v>
      </c>
      <c r="E24" s="37">
        <f>VLOOKUP($A24,'TABLE 1'!$A$11:$P$47,4,0)</f>
        <v>39911</v>
      </c>
      <c r="F24" s="49">
        <f t="shared" si="1"/>
        <v>0.04010829269175072</v>
      </c>
      <c r="G24" s="38">
        <f t="shared" si="9"/>
        <v>4.485894121614027</v>
      </c>
      <c r="H24" s="37">
        <f>VLOOKUP($A24,'TABLE 1'!$A$11:$P$47,5,0)</f>
        <v>37923</v>
      </c>
      <c r="I24" s="37">
        <f>VLOOKUP($A24,'TABLE 1'!$A$11:$P$47,6,0)</f>
        <v>57913127</v>
      </c>
      <c r="J24" s="49">
        <f t="shared" si="2"/>
        <v>0.015799219647717296</v>
      </c>
      <c r="K24" s="39">
        <f t="shared" si="10"/>
        <v>1.0484399066278083</v>
      </c>
      <c r="L24" s="37">
        <f>VLOOKUP($A24,'TABLE 1'!$A$11:$P$47,7,0)</f>
        <v>55237431</v>
      </c>
      <c r="M24" s="49">
        <f t="shared" si="3"/>
        <v>0.015700611752678267</v>
      </c>
      <c r="N24" s="37">
        <f>VLOOKUP($A24,'TABLE 1'!$A$11:$P$47,8,0)</f>
        <v>3490952</v>
      </c>
      <c r="O24" s="49">
        <f t="shared" si="4"/>
        <v>0.0254783457321261</v>
      </c>
      <c r="P24" s="40">
        <f t="shared" si="11"/>
        <v>92053.68773567493</v>
      </c>
      <c r="Q24" s="40">
        <f t="shared" si="12"/>
        <v>7671.140644639578</v>
      </c>
      <c r="R24" s="79">
        <f>VLOOKUP($A24,'TABLE 1'!$A$11:$P$47,9,0)</f>
        <v>51746479</v>
      </c>
      <c r="S24" s="37">
        <f>VLOOKUP($A24,'TABLE 1'!$A$11:$P$47,10,0)</f>
        <v>11859860</v>
      </c>
      <c r="T24" s="49">
        <f t="shared" si="5"/>
        <v>0.02081213821186866</v>
      </c>
      <c r="U24" s="37">
        <f>VLOOKUP($A24,'TABLE 1'!$A$11:$P$47,11,0)</f>
        <v>7252351</v>
      </c>
      <c r="V24" s="50">
        <f t="shared" si="6"/>
        <v>0.02127341384924908</v>
      </c>
      <c r="W24" s="41">
        <f t="shared" si="13"/>
        <v>181.71308661772443</v>
      </c>
      <c r="X24" s="37">
        <f>VLOOKUP($A24,'TABLE 1'!$A$11:$P$47,12,0)</f>
        <v>207232</v>
      </c>
      <c r="Y24" s="49">
        <f t="shared" si="7"/>
        <v>0.010330234824514069</v>
      </c>
      <c r="Z24" s="76">
        <f>VLOOKUP($A24,'TABLE 1'!$A$11:$P$47,13,0)</f>
        <v>-115514</v>
      </c>
      <c r="AA24" s="49">
        <f t="shared" si="8"/>
        <v>-0.0018781356084017831</v>
      </c>
      <c r="AB24" s="37" t="str">
        <f>VLOOKUP($A24,'TABLE 1'!$A$11:$P$47,14,0)</f>
        <v>-</v>
      </c>
      <c r="AC24" s="37" t="str">
        <f>VLOOKUP($A24,'TABLE 1'!$A$11:$P$47,15,0)</f>
        <v>-</v>
      </c>
      <c r="AD24" s="43"/>
      <c r="AE24" s="37">
        <f>VLOOKUP($A24,'TABLE 1'!$A$11:$P$47,16,0)</f>
        <v>21138419</v>
      </c>
    </row>
    <row r="25" spans="1:31" s="13" customFormat="1" ht="12.75">
      <c r="A25" s="15" t="s">
        <v>53</v>
      </c>
      <c r="B25" s="42" t="s">
        <v>22</v>
      </c>
      <c r="C25" s="37">
        <f>VLOOKUP($A25,'TABLE 1'!$A$11:$P$47,3,0)</f>
        <v>3900</v>
      </c>
      <c r="D25" s="49">
        <f t="shared" si="0"/>
        <v>0.03915112333607726</v>
      </c>
      <c r="E25" s="37">
        <f>VLOOKUP($A25,'TABLE 1'!$A$11:$P$47,4,0)</f>
        <v>51115</v>
      </c>
      <c r="F25" s="49">
        <f t="shared" si="1"/>
        <v>0.05136767760614463</v>
      </c>
      <c r="G25" s="38">
        <f t="shared" si="9"/>
        <v>13.106410256410257</v>
      </c>
      <c r="H25" s="37">
        <f>VLOOKUP($A25,'TABLE 1'!$A$11:$P$47,5,0)</f>
        <v>50286</v>
      </c>
      <c r="I25" s="37">
        <f>VLOOKUP($A25,'TABLE 1'!$A$11:$P$47,6,0)</f>
        <v>326705775</v>
      </c>
      <c r="J25" s="49">
        <f t="shared" si="2"/>
        <v>0.08912826101416879</v>
      </c>
      <c r="K25" s="39">
        <f t="shared" si="10"/>
        <v>1.0227321092536819</v>
      </c>
      <c r="L25" s="37">
        <f>VLOOKUP($A25,'TABLE 1'!$A$11:$P$47,7,0)</f>
        <v>319444136</v>
      </c>
      <c r="M25" s="49">
        <f t="shared" si="3"/>
        <v>0.09079836381249799</v>
      </c>
      <c r="N25" s="37">
        <f>VLOOKUP($A25,'TABLE 1'!$A$11:$P$47,8,0)</f>
        <v>7947819</v>
      </c>
      <c r="O25" s="49">
        <f t="shared" si="4"/>
        <v>0.05800632042444603</v>
      </c>
      <c r="P25" s="40">
        <f t="shared" si="11"/>
        <v>158052.3207254504</v>
      </c>
      <c r="Q25" s="40">
        <f t="shared" si="12"/>
        <v>13171.026727120869</v>
      </c>
      <c r="R25" s="79">
        <f>VLOOKUP($A25,'TABLE 1'!$A$11:$P$47,9,0)</f>
        <v>311496317</v>
      </c>
      <c r="S25" s="37">
        <f>VLOOKUP($A25,'TABLE 1'!$A$11:$P$47,10,0)</f>
        <v>27065688</v>
      </c>
      <c r="T25" s="49">
        <f t="shared" si="5"/>
        <v>0.04749590968656587</v>
      </c>
      <c r="U25" s="37">
        <f>VLOOKUP($A25,'TABLE 1'!$A$11:$P$47,11,0)</f>
        <v>16580755</v>
      </c>
      <c r="V25" s="50">
        <f t="shared" si="6"/>
        <v>0.04863654048845759</v>
      </c>
      <c r="W25" s="41">
        <f t="shared" si="13"/>
        <v>324.3813948938668</v>
      </c>
      <c r="X25" s="37">
        <f>VLOOKUP($A25,'TABLE 1'!$A$11:$P$47,12,0)</f>
        <v>136034</v>
      </c>
      <c r="Y25" s="49">
        <f t="shared" si="7"/>
        <v>0.006781110852175083</v>
      </c>
      <c r="Z25" s="37">
        <f>VLOOKUP($A25,'TABLE 1'!$A$11:$P$47,13,0)</f>
        <v>870349</v>
      </c>
      <c r="AA25" s="49">
        <f t="shared" si="8"/>
        <v>0.014150955283661578</v>
      </c>
      <c r="AB25" s="37" t="str">
        <f>VLOOKUP($A25,'TABLE 1'!$A$11:$P$47,14,0)</f>
        <v>-</v>
      </c>
      <c r="AC25" s="37" t="str">
        <f>VLOOKUP($A25,'TABLE 1'!$A$11:$P$47,15,0)</f>
        <v>-</v>
      </c>
      <c r="AD25" s="43"/>
      <c r="AE25" s="37">
        <f>VLOOKUP($A25,'TABLE 1'!$A$11:$P$47,16,0)</f>
        <v>175245562</v>
      </c>
    </row>
    <row r="26" spans="1:31" s="13" customFormat="1" ht="22.5">
      <c r="A26" s="15" t="s">
        <v>54</v>
      </c>
      <c r="B26" s="42" t="s">
        <v>71</v>
      </c>
      <c r="C26" s="37">
        <f>VLOOKUP($A26,'TABLE 1'!$A$11:$P$47,3,0)</f>
        <v>5053</v>
      </c>
      <c r="D26" s="49">
        <f t="shared" si="0"/>
        <v>0.050725801594153436</v>
      </c>
      <c r="E26" s="37">
        <f>VLOOKUP($A26,'TABLE 1'!$A$11:$P$47,4,0)</f>
        <v>29602</v>
      </c>
      <c r="F26" s="49">
        <f t="shared" si="1"/>
        <v>0.029748332045330984</v>
      </c>
      <c r="G26" s="38">
        <f t="shared" si="9"/>
        <v>5.858301998812586</v>
      </c>
      <c r="H26" s="37">
        <f>VLOOKUP($A26,'TABLE 1'!$A$11:$P$47,5,0)</f>
        <v>27748</v>
      </c>
      <c r="I26" s="37">
        <f>VLOOKUP($A26,'TABLE 1'!$A$11:$P$47,6,0)</f>
        <v>98631147</v>
      </c>
      <c r="J26" s="49">
        <f t="shared" si="2"/>
        <v>0.026907460126601224</v>
      </c>
      <c r="K26" s="84">
        <f t="shared" si="10"/>
        <v>1.0659635265523855</v>
      </c>
      <c r="L26" s="37">
        <f>VLOOKUP($A26,'TABLE 1'!$A$11:$P$47,7,0)</f>
        <v>92527694</v>
      </c>
      <c r="M26" s="49">
        <f t="shared" si="3"/>
        <v>0.026299945047491773</v>
      </c>
      <c r="N26" s="37">
        <f>VLOOKUP($A26,'TABLE 1'!$A$11:$P$47,8,0)</f>
        <v>3735223</v>
      </c>
      <c r="O26" s="49">
        <f t="shared" si="4"/>
        <v>0.027261131914901506</v>
      </c>
      <c r="P26" s="40">
        <f t="shared" si="11"/>
        <v>134612.33242035462</v>
      </c>
      <c r="Q26" s="40">
        <f t="shared" si="12"/>
        <v>11217.694368362885</v>
      </c>
      <c r="R26" s="79">
        <f>VLOOKUP($A26,'TABLE 1'!$A$11:$P$47,9,0)</f>
        <v>88792471</v>
      </c>
      <c r="S26" s="37">
        <f>VLOOKUP($A26,'TABLE 1'!$A$11:$P$47,10,0)</f>
        <v>14894153</v>
      </c>
      <c r="T26" s="49">
        <f t="shared" si="5"/>
        <v>0.02613683220415066</v>
      </c>
      <c r="U26" s="37">
        <f>VLOOKUP($A26,'TABLE 1'!$A$11:$P$47,11,0)</f>
        <v>11145947</v>
      </c>
      <c r="V26" s="50">
        <f t="shared" si="6"/>
        <v>0.032694548743269075</v>
      </c>
      <c r="W26" s="41">
        <f t="shared" si="13"/>
        <v>376.5268225119924</v>
      </c>
      <c r="X26" s="37">
        <f>VLOOKUP($A26,'TABLE 1'!$A$11:$P$47,12,0)</f>
        <v>262570</v>
      </c>
      <c r="Y26" s="49">
        <f t="shared" si="7"/>
        <v>0.013088759254712878</v>
      </c>
      <c r="Z26" s="37">
        <f>VLOOKUP($A26,'TABLE 1'!$A$11:$P$47,13,0)</f>
        <v>1066052</v>
      </c>
      <c r="AA26" s="49">
        <f t="shared" si="8"/>
        <v>0.017332879318592877</v>
      </c>
      <c r="AB26" s="37" t="str">
        <f>VLOOKUP($A26,'TABLE 1'!$A$11:$P$47,14,0)</f>
        <v>-</v>
      </c>
      <c r="AC26" s="37">
        <f>VLOOKUP($A26,'TABLE 1'!$A$11:$P$47,15,0)</f>
        <v>43710</v>
      </c>
      <c r="AD26" s="49">
        <f>AC26/$AC$11</f>
        <v>0.02505548778810085</v>
      </c>
      <c r="AE26" s="37">
        <f>VLOOKUP($A26,'TABLE 1'!$A$11:$P$47,16,0)</f>
        <v>42147355</v>
      </c>
    </row>
    <row r="27" spans="1:31" s="13" customFormat="1" ht="22.5">
      <c r="A27" s="15" t="s">
        <v>55</v>
      </c>
      <c r="B27" s="42" t="s">
        <v>72</v>
      </c>
      <c r="C27" s="74">
        <f>VLOOKUP($A27,'TABLE 1'!$A$11:$P$47,3,0)</f>
        <v>13472</v>
      </c>
      <c r="D27" s="49">
        <f t="shared" si="0"/>
        <v>0.13524203425221354</v>
      </c>
      <c r="E27" s="75">
        <f>VLOOKUP($A27,'TABLE 1'!$A$11:$P$47,4,0)</f>
        <v>120168</v>
      </c>
      <c r="F27" s="49">
        <f t="shared" si="1"/>
        <v>0.12076202841778709</v>
      </c>
      <c r="G27" s="38">
        <f t="shared" si="9"/>
        <v>8.919833729216151</v>
      </c>
      <c r="H27" s="75">
        <f>VLOOKUP($A27,'TABLE 1'!$A$11:$P$47,5,0)</f>
        <v>114743</v>
      </c>
      <c r="I27" s="37">
        <f>VLOOKUP($A27,'TABLE 1'!$A$11:$P$47,6,0)</f>
        <v>253414409</v>
      </c>
      <c r="J27" s="49">
        <f t="shared" si="2"/>
        <v>0.06913372005775939</v>
      </c>
      <c r="K27" s="39">
        <f t="shared" si="10"/>
        <v>1.0543570101228785</v>
      </c>
      <c r="L27" s="37">
        <f>VLOOKUP($A27,'TABLE 1'!$A$11:$P$47,7,0)</f>
        <v>240349717</v>
      </c>
      <c r="M27" s="49">
        <f t="shared" si="3"/>
        <v>0.06831667445727328</v>
      </c>
      <c r="N27" s="37">
        <f>VLOOKUP($A27,'TABLE 1'!$A$11:$P$47,8,0)</f>
        <v>12261255</v>
      </c>
      <c r="O27" s="49">
        <f t="shared" si="4"/>
        <v>0.0894874790600844</v>
      </c>
      <c r="P27" s="40">
        <f t="shared" si="11"/>
        <v>106858.41402089888</v>
      </c>
      <c r="Q27" s="40">
        <f t="shared" si="12"/>
        <v>8904.867835074907</v>
      </c>
      <c r="R27" s="79">
        <f>VLOOKUP($A27,'TABLE 1'!$A$11:$P$47,9,0)</f>
        <v>228088462</v>
      </c>
      <c r="S27" s="37">
        <f>VLOOKUP($A27,'TABLE 1'!$A$11:$P$47,10,0)</f>
        <v>50344561</v>
      </c>
      <c r="T27" s="49">
        <f t="shared" si="5"/>
        <v>0.08834657084888461</v>
      </c>
      <c r="U27" s="37">
        <f>VLOOKUP($A27,'TABLE 1'!$A$11:$P$47,11,0)</f>
        <v>30381497</v>
      </c>
      <c r="V27" s="50">
        <f t="shared" si="6"/>
        <v>0.08911843332468593</v>
      </c>
      <c r="W27" s="41">
        <f t="shared" si="13"/>
        <v>252.8251864056987</v>
      </c>
      <c r="X27" s="37">
        <f>VLOOKUP($A27,'TABLE 1'!$A$11:$P$47,12,0)</f>
        <v>2297707</v>
      </c>
      <c r="Y27" s="49">
        <f t="shared" si="7"/>
        <v>0.11453758525676415</v>
      </c>
      <c r="Z27" s="73">
        <f>VLOOKUP($A27,'TABLE 1'!$A$11:$P$47,13,0)</f>
        <v>10812237</v>
      </c>
      <c r="AA27" s="49">
        <f t="shared" si="8"/>
        <v>0.17579555132866378</v>
      </c>
      <c r="AB27" s="37" t="str">
        <f>VLOOKUP($A27,'TABLE 1'!$A$11:$P$47,14,0)</f>
        <v>-</v>
      </c>
      <c r="AC27" s="73">
        <f>VLOOKUP($A27,'TABLE 1'!$A$11:$P$47,15,0)</f>
        <v>1082384</v>
      </c>
      <c r="AD27" s="49">
        <f>AC27/$AC$11</f>
        <v>0.6204451863197381</v>
      </c>
      <c r="AE27" s="37">
        <f>VLOOKUP($A27,'TABLE 1'!$A$11:$P$47,16,0)</f>
        <v>143858369</v>
      </c>
    </row>
    <row r="28" spans="1:31" s="13" customFormat="1" ht="22.5">
      <c r="A28" s="15" t="s">
        <v>56</v>
      </c>
      <c r="B28" s="42" t="s">
        <v>73</v>
      </c>
      <c r="C28" s="37">
        <f>VLOOKUP($A28,'TABLE 1'!$A$11:$P$47,3,0)</f>
        <v>2954</v>
      </c>
      <c r="D28" s="49">
        <f t="shared" si="0"/>
        <v>0.029654466239685186</v>
      </c>
      <c r="E28" s="37">
        <f>VLOOKUP($A28,'TABLE 1'!$A$11:$P$47,4,0)</f>
        <v>23449</v>
      </c>
      <c r="F28" s="49">
        <f t="shared" si="1"/>
        <v>0.02356491582092312</v>
      </c>
      <c r="G28" s="38">
        <f t="shared" si="9"/>
        <v>7.93805010155721</v>
      </c>
      <c r="H28" s="37">
        <f>VLOOKUP($A28,'TABLE 1'!$A$11:$P$47,5,0)</f>
        <v>21751</v>
      </c>
      <c r="I28" s="37">
        <f>VLOOKUP($A28,'TABLE 1'!$A$11:$P$47,6,0)</f>
        <v>34759881</v>
      </c>
      <c r="J28" s="49">
        <f t="shared" si="2"/>
        <v>0.009482806805571302</v>
      </c>
      <c r="K28" s="39">
        <f t="shared" si="10"/>
        <v>1.0351513404779271</v>
      </c>
      <c r="L28" s="37">
        <f>VLOOKUP($A28,'TABLE 1'!$A$11:$P$47,7,0)</f>
        <v>33579516</v>
      </c>
      <c r="M28" s="49">
        <f t="shared" si="3"/>
        <v>0.009544595648534921</v>
      </c>
      <c r="N28" s="37">
        <f>VLOOKUP($A28,'TABLE 1'!$A$11:$P$47,8,0)</f>
        <v>2587127</v>
      </c>
      <c r="O28" s="49">
        <f t="shared" si="4"/>
        <v>0.018881874101654275</v>
      </c>
      <c r="P28" s="40">
        <f t="shared" si="11"/>
        <v>118942.89917704933</v>
      </c>
      <c r="Q28" s="40">
        <f t="shared" si="12"/>
        <v>9911.90826475411</v>
      </c>
      <c r="R28" s="79">
        <f>VLOOKUP($A28,'TABLE 1'!$A$11:$P$47,9,0)</f>
        <v>30992389</v>
      </c>
      <c r="S28" s="37">
        <f>VLOOKUP($A28,'TABLE 1'!$A$11:$P$47,10,0)</f>
        <v>10455078</v>
      </c>
      <c r="T28" s="49">
        <f t="shared" si="5"/>
        <v>0.018346972759532353</v>
      </c>
      <c r="U28" s="37">
        <f>VLOOKUP($A28,'TABLE 1'!$A$11:$P$47,11,0)</f>
        <v>4647438</v>
      </c>
      <c r="V28" s="50">
        <f t="shared" si="6"/>
        <v>0.013632389264216036</v>
      </c>
      <c r="W28" s="41">
        <f t="shared" si="13"/>
        <v>198.19344108490768</v>
      </c>
      <c r="X28" s="37">
        <f>VLOOKUP($A28,'TABLE 1'!$A$11:$P$47,12,0)</f>
        <v>476267</v>
      </c>
      <c r="Y28" s="49">
        <f t="shared" si="7"/>
        <v>0.023741265582375513</v>
      </c>
      <c r="Z28" s="37">
        <f>VLOOKUP($A28,'TABLE 1'!$A$11:$P$47,13,0)</f>
        <v>1187411</v>
      </c>
      <c r="AA28" s="49">
        <f t="shared" si="8"/>
        <v>0.019306048452204665</v>
      </c>
      <c r="AB28" s="37" t="str">
        <f>VLOOKUP($A28,'TABLE 1'!$A$11:$P$47,14,0)</f>
        <v>-</v>
      </c>
      <c r="AC28" s="37" t="str">
        <f>VLOOKUP($A28,'TABLE 1'!$A$11:$P$47,15,0)</f>
        <v>-</v>
      </c>
      <c r="AD28" s="43"/>
      <c r="AE28" s="37">
        <f>VLOOKUP($A28,'TABLE 1'!$A$11:$P$47,16,0)</f>
        <v>28059515</v>
      </c>
    </row>
    <row r="29" spans="1:31" s="13" customFormat="1" ht="12.75">
      <c r="A29" s="15" t="s">
        <v>57</v>
      </c>
      <c r="B29" s="42" t="s">
        <v>74</v>
      </c>
      <c r="C29" s="73">
        <f>VLOOKUP($A29,'TABLE 1'!$A$11:$P$47,3,0)</f>
        <v>30550</v>
      </c>
      <c r="D29" s="49">
        <f t="shared" si="0"/>
        <v>0.30668379946593854</v>
      </c>
      <c r="E29" s="73">
        <f>VLOOKUP($A29,'TABLE 1'!$A$11:$P$47,4,0)</f>
        <v>215106</v>
      </c>
      <c r="F29" s="49">
        <f t="shared" si="1"/>
        <v>0.2161693369685483</v>
      </c>
      <c r="G29" s="38">
        <f t="shared" si="9"/>
        <v>7.0411129296235675</v>
      </c>
      <c r="H29" s="73">
        <f>VLOOKUP($A29,'TABLE 1'!$A$11:$P$47,5,0)</f>
        <v>204951</v>
      </c>
      <c r="I29" s="74">
        <f>VLOOKUP($A29,'TABLE 1'!$A$11:$P$47,6,0)</f>
        <v>523739196</v>
      </c>
      <c r="J29" s="49">
        <f t="shared" si="2"/>
        <v>0.1428807426634528</v>
      </c>
      <c r="K29" s="39">
        <f t="shared" si="10"/>
        <v>1.0301240872260788</v>
      </c>
      <c r="L29" s="74">
        <f>VLOOKUP($A29,'TABLE 1'!$A$11:$P$47,7,0)</f>
        <v>508423405</v>
      </c>
      <c r="M29" s="49">
        <f t="shared" si="3"/>
        <v>0.1445135724700829</v>
      </c>
      <c r="N29" s="73">
        <f>VLOOKUP($A29,'TABLE 1'!$A$11:$P$47,8,0)</f>
        <v>28490068</v>
      </c>
      <c r="O29" s="49">
        <f t="shared" si="4"/>
        <v>0.20793176257816845</v>
      </c>
      <c r="P29" s="40">
        <f t="shared" si="11"/>
        <v>139009.1680450449</v>
      </c>
      <c r="Q29" s="40">
        <f t="shared" si="12"/>
        <v>11584.097337087074</v>
      </c>
      <c r="R29" s="79">
        <f>VLOOKUP($A29,'TABLE 1'!$A$11:$P$47,9,0)</f>
        <v>479933336</v>
      </c>
      <c r="S29" s="74">
        <f>VLOOKUP($A29,'TABLE 1'!$A$11:$P$47,10,0)</f>
        <v>93239774</v>
      </c>
      <c r="T29" s="49">
        <f t="shared" si="5"/>
        <v>0.1636207394801792</v>
      </c>
      <c r="U29" s="74">
        <f>VLOOKUP($A29,'TABLE 1'!$A$11:$P$47,11,0)</f>
        <v>50806171</v>
      </c>
      <c r="V29" s="50">
        <f t="shared" si="6"/>
        <v>0.1490303905283565</v>
      </c>
      <c r="W29" s="41">
        <f t="shared" si="13"/>
        <v>236.19132427733302</v>
      </c>
      <c r="X29" s="74">
        <f>VLOOKUP($A29,'TABLE 1'!$A$11:$P$47,12,0)</f>
        <v>3359926</v>
      </c>
      <c r="Y29" s="49">
        <f t="shared" si="7"/>
        <v>0.1674877652726908</v>
      </c>
      <c r="Z29" s="74">
        <f>VLOOKUP($A29,'TABLE 1'!$A$11:$P$47,13,0)</f>
        <v>9727767</v>
      </c>
      <c r="AA29" s="49">
        <f t="shared" si="8"/>
        <v>0.15816321478726206</v>
      </c>
      <c r="AB29" s="37" t="str">
        <f>VLOOKUP($A29,'TABLE 1'!$A$11:$P$47,14,0)</f>
        <v>-</v>
      </c>
      <c r="AC29" s="37">
        <f>VLOOKUP($A29,'TABLE 1'!$A$11:$P$47,15,0)</f>
        <v>37674</v>
      </c>
      <c r="AD29" s="49">
        <f>AC29/$AC$11</f>
        <v>0.021595526125118083</v>
      </c>
      <c r="AE29" s="73">
        <f>VLOOKUP($A29,'TABLE 1'!$A$11:$P$47,16,0)</f>
        <v>232113334</v>
      </c>
    </row>
    <row r="30" spans="1:31" s="13" customFormat="1" ht="13.5" customHeight="1">
      <c r="A30" s="15" t="s">
        <v>58</v>
      </c>
      <c r="B30" s="42" t="s">
        <v>75</v>
      </c>
      <c r="C30" s="37">
        <f>VLOOKUP($A30,'TABLE 1'!$A$11:$P$47,3,0)</f>
        <v>463</v>
      </c>
      <c r="D30" s="49">
        <f t="shared" si="0"/>
        <v>0.004647941052462505</v>
      </c>
      <c r="E30" s="37">
        <f>VLOOKUP($A30,'TABLE 1'!$A$11:$P$47,4,0)</f>
        <v>2037</v>
      </c>
      <c r="F30" s="49">
        <f t="shared" si="1"/>
        <v>0.0020470695350428758</v>
      </c>
      <c r="G30" s="38">
        <f t="shared" si="9"/>
        <v>4.399568034557236</v>
      </c>
      <c r="H30" s="37">
        <f>VLOOKUP($A30,'TABLE 1'!$A$11:$P$47,5,0)</f>
        <v>1999</v>
      </c>
      <c r="I30" s="37">
        <f>VLOOKUP($A30,'TABLE 1'!$A$11:$P$47,6,0)</f>
        <v>3863559</v>
      </c>
      <c r="J30" s="49">
        <f t="shared" si="2"/>
        <v>0.001054013492708052</v>
      </c>
      <c r="K30" s="39">
        <f t="shared" si="10"/>
        <v>1.0445472949517518</v>
      </c>
      <c r="L30" s="37">
        <f>VLOOKUP($A30,'TABLE 1'!$A$11:$P$47,7,0)</f>
        <v>3698788</v>
      </c>
      <c r="M30" s="49">
        <f t="shared" si="3"/>
        <v>0.0010513384364936405</v>
      </c>
      <c r="N30" s="37">
        <f>VLOOKUP($A30,'TABLE 1'!$A$11:$P$47,8,0)</f>
        <v>285631</v>
      </c>
      <c r="O30" s="49">
        <f t="shared" si="4"/>
        <v>0.002084647789431911</v>
      </c>
      <c r="P30" s="40">
        <f t="shared" si="11"/>
        <v>142886.94347173587</v>
      </c>
      <c r="Q30" s="40">
        <f t="shared" si="12"/>
        <v>11907.24528931132</v>
      </c>
      <c r="R30" s="79">
        <f>VLOOKUP($A30,'TABLE 1'!$A$11:$P$47,9,0)</f>
        <v>3413158</v>
      </c>
      <c r="S30" s="37">
        <f>VLOOKUP($A30,'TABLE 1'!$A$11:$P$47,10,0)</f>
        <v>1009376</v>
      </c>
      <c r="T30" s="49">
        <f t="shared" si="5"/>
        <v>0.0017712918044347186</v>
      </c>
      <c r="U30" s="37">
        <f>VLOOKUP($A30,'TABLE 1'!$A$11:$P$47,11,0)</f>
        <v>559390</v>
      </c>
      <c r="V30" s="50">
        <f t="shared" si="6"/>
        <v>0.0016408658341455675</v>
      </c>
      <c r="W30" s="41">
        <f t="shared" si="13"/>
        <v>274.6146293568974</v>
      </c>
      <c r="X30" s="76">
        <f>VLOOKUP($A30,'TABLE 1'!$A$11:$P$47,12,0)</f>
        <v>21433</v>
      </c>
      <c r="Y30" s="49">
        <f t="shared" si="7"/>
        <v>0.0010684060521242377</v>
      </c>
      <c r="Z30" s="37">
        <f>VLOOKUP($A30,'TABLE 1'!$A$11:$P$47,13,0)</f>
        <v>101469</v>
      </c>
      <c r="AA30" s="49">
        <f t="shared" si="8"/>
        <v>0.0016497787458569569</v>
      </c>
      <c r="AB30" s="37" t="str">
        <f>VLOOKUP($A30,'TABLE 1'!$A$11:$P$47,14,0)</f>
        <v>-</v>
      </c>
      <c r="AC30" s="37" t="str">
        <f>VLOOKUP($A30,'TABLE 1'!$A$11:$P$47,15,0)</f>
        <v>-</v>
      </c>
      <c r="AD30" s="49" t="e">
        <f>AC30/$AC$11</f>
        <v>#VALUE!</v>
      </c>
      <c r="AE30" s="37">
        <f>VLOOKUP($A30,'TABLE 1'!$A$11:$P$47,16,0)</f>
        <v>2038818</v>
      </c>
    </row>
    <row r="31" spans="1:31" s="47" customFormat="1" ht="13.5" customHeight="1">
      <c r="A31" s="15"/>
      <c r="B31" s="42"/>
      <c r="C31" s="37"/>
      <c r="D31" s="49"/>
      <c r="E31" s="37"/>
      <c r="F31" s="49"/>
      <c r="G31" s="38"/>
      <c r="H31" s="37"/>
      <c r="I31" s="37"/>
      <c r="J31" s="49"/>
      <c r="K31" s="39"/>
      <c r="L31" s="37"/>
      <c r="M31" s="49"/>
      <c r="N31" s="37"/>
      <c r="O31" s="49"/>
      <c r="P31" s="40"/>
      <c r="Q31" s="40"/>
      <c r="R31" s="37"/>
      <c r="S31" s="37"/>
      <c r="T31" s="49"/>
      <c r="U31" s="37"/>
      <c r="V31" s="50"/>
      <c r="W31" s="41"/>
      <c r="X31" s="37"/>
      <c r="Y31" s="49"/>
      <c r="Z31" s="37"/>
      <c r="AA31" s="49"/>
      <c r="AB31" s="37"/>
      <c r="AC31" s="37"/>
      <c r="AD31" s="49"/>
      <c r="AE31" s="37"/>
    </row>
    <row r="32" spans="1:31" s="47" customFormat="1" ht="13.5" customHeight="1">
      <c r="A32" s="15"/>
      <c r="B32" s="42"/>
      <c r="C32" s="37"/>
      <c r="D32" s="49"/>
      <c r="E32" s="37"/>
      <c r="F32" s="49"/>
      <c r="G32" s="38"/>
      <c r="H32" s="37"/>
      <c r="I32" s="37"/>
      <c r="J32" s="49"/>
      <c r="K32" s="39"/>
      <c r="L32" s="37"/>
      <c r="M32" s="49"/>
      <c r="N32" s="37"/>
      <c r="O32" s="49"/>
      <c r="P32" s="40"/>
      <c r="Q32" s="40"/>
      <c r="R32" s="37"/>
      <c r="S32" s="37"/>
      <c r="T32" s="49"/>
      <c r="U32" s="37"/>
      <c r="V32" s="50"/>
      <c r="W32" s="41"/>
      <c r="X32" s="37"/>
      <c r="Y32" s="49"/>
      <c r="Z32" s="37"/>
      <c r="AA32" s="49"/>
      <c r="AB32" s="37"/>
      <c r="AC32" s="37"/>
      <c r="AD32" s="49"/>
      <c r="AE32" s="37"/>
    </row>
    <row r="33" spans="1:31" ht="15">
      <c r="A33" s="62" t="s">
        <v>23</v>
      </c>
      <c r="B33" s="62" t="s">
        <v>80</v>
      </c>
      <c r="C33" s="73">
        <v>25706</v>
      </c>
      <c r="D33" s="64">
        <v>0.2580560965326159</v>
      </c>
      <c r="E33" s="73">
        <v>373186</v>
      </c>
      <c r="F33" s="64">
        <v>0.3750307763890578</v>
      </c>
      <c r="G33" s="65">
        <v>14.517466739282657</v>
      </c>
      <c r="H33" s="73">
        <v>370429</v>
      </c>
      <c r="I33" s="73">
        <v>1767956083</v>
      </c>
      <c r="J33" s="64">
        <v>0.4823142511858306</v>
      </c>
      <c r="K33" s="66">
        <v>1.0453792525463483</v>
      </c>
      <c r="L33" s="73">
        <v>1691210227</v>
      </c>
      <c r="M33" s="64">
        <v>0.4807072792050355</v>
      </c>
      <c r="N33" s="73">
        <v>67924328</v>
      </c>
      <c r="O33" s="64">
        <v>0.4957385585382822</v>
      </c>
      <c r="P33" s="67">
        <v>183366.65865793443</v>
      </c>
      <c r="Q33" s="67">
        <v>15280.554888161203</v>
      </c>
      <c r="R33" s="80">
        <v>1623285899</v>
      </c>
      <c r="S33" s="73">
        <v>304674367</v>
      </c>
      <c r="T33" s="64">
        <v>0.5346542906592149</v>
      </c>
      <c r="U33" s="73">
        <v>177973291</v>
      </c>
      <c r="V33" s="68">
        <v>0.5220513283976239</v>
      </c>
      <c r="W33" s="69">
        <v>476.90237843863383</v>
      </c>
      <c r="X33" s="73">
        <v>10708899</v>
      </c>
      <c r="Y33" s="64">
        <v>0.5338241264959267</v>
      </c>
      <c r="Z33" s="73">
        <v>30376221</v>
      </c>
      <c r="AA33" s="64">
        <v>0.4938852633341588</v>
      </c>
      <c r="AB33" s="73">
        <v>2208594</v>
      </c>
      <c r="AC33" s="73">
        <v>1743162</v>
      </c>
      <c r="AD33" s="70">
        <v>0.9992169801803124</v>
      </c>
      <c r="AE33" s="73">
        <v>827406133</v>
      </c>
    </row>
    <row r="34" spans="1:31" ht="15">
      <c r="A34" s="62" t="s">
        <v>24</v>
      </c>
      <c r="B34" s="62" t="s">
        <v>81</v>
      </c>
      <c r="C34" s="63">
        <v>1870</v>
      </c>
      <c r="D34" s="64">
        <v>0.018772461702170378</v>
      </c>
      <c r="E34" s="63">
        <v>16166</v>
      </c>
      <c r="F34" s="64">
        <v>0.016245913649240613</v>
      </c>
      <c r="G34" s="65">
        <v>8.644919786096256</v>
      </c>
      <c r="H34" s="63">
        <v>14163</v>
      </c>
      <c r="I34" s="63">
        <v>24251600</v>
      </c>
      <c r="J34" s="64">
        <v>0.006616053648917641</v>
      </c>
      <c r="K34" s="66">
        <v>1.0572793084864238</v>
      </c>
      <c r="L34" s="63">
        <v>22937742</v>
      </c>
      <c r="M34" s="64">
        <v>0.006519792378199159</v>
      </c>
      <c r="N34" s="63">
        <v>1122049</v>
      </c>
      <c r="O34" s="64">
        <v>0.008189156525322134</v>
      </c>
      <c r="P34" s="67">
        <v>79223.96384946692</v>
      </c>
      <c r="Q34" s="67">
        <v>6601.996987455577</v>
      </c>
      <c r="R34" s="80">
        <v>21815693</v>
      </c>
      <c r="S34" s="63">
        <v>4429763</v>
      </c>
      <c r="T34" s="64">
        <v>0.007773518389072211</v>
      </c>
      <c r="U34" s="63">
        <v>2767841</v>
      </c>
      <c r="V34" s="68">
        <v>0.008118943369111536</v>
      </c>
      <c r="W34" s="69">
        <v>171.2137201534084</v>
      </c>
      <c r="X34" s="63">
        <v>147376</v>
      </c>
      <c r="Y34" s="64">
        <v>0.007346494206964105</v>
      </c>
      <c r="Z34" s="63">
        <v>1818519</v>
      </c>
      <c r="AA34" s="64">
        <v>0.029567197815461348</v>
      </c>
      <c r="AB34" s="63" t="s">
        <v>20</v>
      </c>
      <c r="AC34" s="63" t="s">
        <v>20</v>
      </c>
      <c r="AD34" s="70"/>
      <c r="AE34" s="63">
        <v>11464689</v>
      </c>
    </row>
    <row r="35" spans="1:31" ht="15">
      <c r="A35" s="62" t="s">
        <v>25</v>
      </c>
      <c r="B35" s="62" t="s">
        <v>82</v>
      </c>
      <c r="C35" s="63">
        <v>5585</v>
      </c>
      <c r="D35" s="64">
        <v>0.0560664163671773</v>
      </c>
      <c r="E35" s="63">
        <v>43440</v>
      </c>
      <c r="F35" s="64">
        <v>0.043654737654522595</v>
      </c>
      <c r="G35" s="65">
        <v>7.77797672336616</v>
      </c>
      <c r="H35" s="63">
        <v>40638</v>
      </c>
      <c r="I35" s="63">
        <v>120469071</v>
      </c>
      <c r="J35" s="64">
        <v>0.03286504134866435</v>
      </c>
      <c r="K35" s="66">
        <v>1.0394150126852404</v>
      </c>
      <c r="L35" s="63">
        <v>115900838</v>
      </c>
      <c r="M35" s="64">
        <v>0.032943495493989575</v>
      </c>
      <c r="N35" s="63">
        <v>5233664</v>
      </c>
      <c r="O35" s="64">
        <v>0.03819734583511375</v>
      </c>
      <c r="P35" s="67">
        <v>128787.44032678774</v>
      </c>
      <c r="Q35" s="67">
        <v>10732.286693898977</v>
      </c>
      <c r="R35" s="80">
        <v>110667173</v>
      </c>
      <c r="S35" s="63">
        <v>13678356</v>
      </c>
      <c r="T35" s="64">
        <v>0.024003304894251953</v>
      </c>
      <c r="U35" s="63">
        <v>10799365</v>
      </c>
      <c r="V35" s="68">
        <v>0.03167791533450267</v>
      </c>
      <c r="W35" s="69">
        <v>248.60416666666666</v>
      </c>
      <c r="X35" s="63">
        <v>447194</v>
      </c>
      <c r="Y35" s="64">
        <v>0.022292015866824354</v>
      </c>
      <c r="Z35" s="63">
        <v>712081</v>
      </c>
      <c r="AA35" s="64">
        <v>0.011577684801550895</v>
      </c>
      <c r="AB35" s="63" t="s">
        <v>20</v>
      </c>
      <c r="AC35" s="63" t="s">
        <v>20</v>
      </c>
      <c r="AD35" s="70"/>
      <c r="AE35" s="63">
        <v>36133047</v>
      </c>
    </row>
    <row r="36" spans="1:31" ht="15">
      <c r="A36" s="62" t="s">
        <v>26</v>
      </c>
      <c r="B36" s="62" t="s">
        <v>83</v>
      </c>
      <c r="C36" s="63">
        <v>2716</v>
      </c>
      <c r="D36" s="64">
        <v>0.027265243841227138</v>
      </c>
      <c r="E36" s="63">
        <v>16435</v>
      </c>
      <c r="F36" s="64">
        <v>0.016516243401290952</v>
      </c>
      <c r="G36" s="65">
        <v>6.051178203240059</v>
      </c>
      <c r="H36" s="63">
        <v>15942</v>
      </c>
      <c r="I36" s="63">
        <v>39567256</v>
      </c>
      <c r="J36" s="64">
        <v>0.010794301754789723</v>
      </c>
      <c r="K36" s="66">
        <v>1.0804827900224299</v>
      </c>
      <c r="L36" s="63">
        <v>36619978</v>
      </c>
      <c r="M36" s="64">
        <v>0.010408812404212275</v>
      </c>
      <c r="N36" s="63">
        <v>1334620</v>
      </c>
      <c r="O36" s="64">
        <v>0.00974058359467851</v>
      </c>
      <c r="P36" s="67">
        <v>83717.22494040898</v>
      </c>
      <c r="Q36" s="67">
        <v>6976.435411700749</v>
      </c>
      <c r="R36" s="80">
        <v>35285358</v>
      </c>
      <c r="S36" s="63">
        <v>6986814</v>
      </c>
      <c r="T36" s="64">
        <v>0.012260729774939918</v>
      </c>
      <c r="U36" s="63">
        <v>4967157</v>
      </c>
      <c r="V36" s="68">
        <v>0.014570225091862557</v>
      </c>
      <c r="W36" s="69">
        <v>302.2304228780043</v>
      </c>
      <c r="X36" s="63">
        <v>85913</v>
      </c>
      <c r="Y36" s="64">
        <v>0.00428264681361217</v>
      </c>
      <c r="Z36" s="63">
        <v>310429</v>
      </c>
      <c r="AA36" s="64">
        <v>0.005047247595794078</v>
      </c>
      <c r="AB36" s="63" t="s">
        <v>20</v>
      </c>
      <c r="AC36" s="63" t="s">
        <v>20</v>
      </c>
      <c r="AD36" s="70"/>
      <c r="AE36" s="63">
        <v>14037434</v>
      </c>
    </row>
    <row r="37" spans="1:31" ht="15">
      <c r="A37" s="62" t="s">
        <v>27</v>
      </c>
      <c r="B37" s="62" t="s">
        <v>84</v>
      </c>
      <c r="C37" s="75">
        <v>8429</v>
      </c>
      <c r="D37" s="64">
        <v>0.08461662015379365</v>
      </c>
      <c r="E37" s="63">
        <v>73066</v>
      </c>
      <c r="F37" s="64">
        <v>0.07342718833944172</v>
      </c>
      <c r="G37" s="65">
        <v>8.668406691185194</v>
      </c>
      <c r="H37" s="63">
        <v>69708</v>
      </c>
      <c r="I37" s="75">
        <v>276046517</v>
      </c>
      <c r="J37" s="64">
        <v>0.07530796178680399</v>
      </c>
      <c r="K37" s="66">
        <v>1.0374853933706039</v>
      </c>
      <c r="L37" s="75">
        <v>266072678</v>
      </c>
      <c r="M37" s="64">
        <v>0.07562813367032548</v>
      </c>
      <c r="N37" s="75">
        <v>9093608</v>
      </c>
      <c r="O37" s="64">
        <v>0.06636874084101636</v>
      </c>
      <c r="P37" s="67">
        <v>130452.86050381591</v>
      </c>
      <c r="Q37" s="67">
        <v>10871.071708651327</v>
      </c>
      <c r="R37" s="80">
        <v>256979071</v>
      </c>
      <c r="S37" s="75">
        <v>38523432</v>
      </c>
      <c r="T37" s="64">
        <v>0.06760239928460572</v>
      </c>
      <c r="U37" s="63">
        <v>23225630</v>
      </c>
      <c r="V37" s="68">
        <v>0.06812803722538179</v>
      </c>
      <c r="W37" s="69">
        <v>317.87192401390524</v>
      </c>
      <c r="X37" s="74">
        <v>2645531</v>
      </c>
      <c r="Y37" s="64">
        <v>0.13187614106668627</v>
      </c>
      <c r="Z37" s="74">
        <v>12720049</v>
      </c>
      <c r="AA37" s="64">
        <v>0.20681455899298348</v>
      </c>
      <c r="AB37" s="63" t="s">
        <v>20</v>
      </c>
      <c r="AC37" s="63" t="s">
        <v>20</v>
      </c>
      <c r="AD37" s="70"/>
      <c r="AE37" s="63">
        <v>116434411</v>
      </c>
    </row>
    <row r="38" spans="1:31" ht="15">
      <c r="A38" s="62" t="s">
        <v>28</v>
      </c>
      <c r="B38" s="62" t="s">
        <v>86</v>
      </c>
      <c r="C38" s="74">
        <v>16505</v>
      </c>
      <c r="D38" s="64">
        <v>0.16568956170819363</v>
      </c>
      <c r="E38" s="74">
        <v>122672</v>
      </c>
      <c r="F38" s="64">
        <v>0.12327840648148242</v>
      </c>
      <c r="G38" s="65">
        <v>7.4324144198727655</v>
      </c>
      <c r="H38" s="74">
        <v>118182</v>
      </c>
      <c r="I38" s="74">
        <v>413351126</v>
      </c>
      <c r="J38" s="64">
        <v>0.112765888661223</v>
      </c>
      <c r="K38" s="66">
        <v>1.0341526564632366</v>
      </c>
      <c r="L38" s="74">
        <v>399700299</v>
      </c>
      <c r="M38" s="64">
        <v>0.1136102656915456</v>
      </c>
      <c r="N38" s="74">
        <v>14673105</v>
      </c>
      <c r="O38" s="64">
        <v>0.10709011242600532</v>
      </c>
      <c r="P38" s="67">
        <v>124156.85129715185</v>
      </c>
      <c r="Q38" s="67">
        <v>10346.404274762654</v>
      </c>
      <c r="R38" s="80">
        <v>385027194</v>
      </c>
      <c r="S38" s="74">
        <v>60461306</v>
      </c>
      <c r="T38" s="64">
        <v>0.10609982385475747</v>
      </c>
      <c r="U38" s="74">
        <v>32568825</v>
      </c>
      <c r="V38" s="68">
        <v>0.09553455049387014</v>
      </c>
      <c r="W38" s="69">
        <v>265.4951822746837</v>
      </c>
      <c r="X38" s="75">
        <v>1392421</v>
      </c>
      <c r="Y38" s="64">
        <v>0.06941030296761458</v>
      </c>
      <c r="Z38" s="63">
        <v>1640990</v>
      </c>
      <c r="AA38" s="64">
        <v>0.02668076382110603</v>
      </c>
      <c r="AB38" s="63" t="s">
        <v>20</v>
      </c>
      <c r="AC38" s="63">
        <v>799</v>
      </c>
      <c r="AD38" s="70">
        <v>0.0004580035402125962</v>
      </c>
      <c r="AE38" s="74">
        <v>152413613</v>
      </c>
    </row>
    <row r="39" spans="1:31" ht="15">
      <c r="A39" s="62" t="s">
        <v>29</v>
      </c>
      <c r="B39" s="62" t="s">
        <v>85</v>
      </c>
      <c r="C39" s="63">
        <v>956</v>
      </c>
      <c r="D39" s="64">
        <v>0.009597044592125605</v>
      </c>
      <c r="E39" s="63">
        <v>6272</v>
      </c>
      <c r="F39" s="64">
        <v>0.00630300447903236</v>
      </c>
      <c r="G39" s="65">
        <v>6.560669456066946</v>
      </c>
      <c r="H39" s="63">
        <v>5343</v>
      </c>
      <c r="I39" s="63">
        <v>14230711</v>
      </c>
      <c r="J39" s="64">
        <v>0.0038822653943757284</v>
      </c>
      <c r="K39" s="66">
        <v>1.0354162325363185</v>
      </c>
      <c r="L39" s="63">
        <v>13743952</v>
      </c>
      <c r="M39" s="64">
        <v>0.003906562097347467</v>
      </c>
      <c r="N39" s="63">
        <v>413606</v>
      </c>
      <c r="O39" s="64">
        <v>0.003018659856933509</v>
      </c>
      <c r="P39" s="67">
        <v>77410.81789256971</v>
      </c>
      <c r="Q39" s="67">
        <v>6450.901491047475</v>
      </c>
      <c r="R39" s="80">
        <v>13330346</v>
      </c>
      <c r="S39" s="63">
        <v>1650374</v>
      </c>
      <c r="T39" s="64">
        <v>0.0028961397343033163</v>
      </c>
      <c r="U39" s="63">
        <v>1049880</v>
      </c>
      <c r="V39" s="68">
        <v>0.003079626417978063</v>
      </c>
      <c r="W39" s="69">
        <v>167.39158163265307</v>
      </c>
      <c r="X39" s="63">
        <v>109762</v>
      </c>
      <c r="Y39" s="64">
        <v>0.005471487196998115</v>
      </c>
      <c r="Z39" s="63">
        <v>217283</v>
      </c>
      <c r="AA39" s="64">
        <v>0.003532792037331965</v>
      </c>
      <c r="AB39" s="63" t="s">
        <v>20</v>
      </c>
      <c r="AC39" s="63" t="s">
        <v>20</v>
      </c>
      <c r="AD39" s="70"/>
      <c r="AE39" s="63">
        <v>4354113</v>
      </c>
    </row>
    <row r="40" spans="1:31" ht="15">
      <c r="A40" s="62" t="s">
        <v>30</v>
      </c>
      <c r="B40" s="62" t="s">
        <v>87</v>
      </c>
      <c r="C40" s="63">
        <v>3642</v>
      </c>
      <c r="D40" s="64">
        <v>0.03656112594615215</v>
      </c>
      <c r="E40" s="63">
        <v>33114</v>
      </c>
      <c r="F40" s="64">
        <v>0.03327769297172793</v>
      </c>
      <c r="G40" s="65">
        <v>9.092257001647447</v>
      </c>
      <c r="H40" s="63">
        <v>32130</v>
      </c>
      <c r="I40" s="63">
        <v>111385680</v>
      </c>
      <c r="J40" s="64">
        <v>0.0303870109436562</v>
      </c>
      <c r="K40" s="66">
        <v>1.013735931069836</v>
      </c>
      <c r="L40" s="63">
        <v>109876425</v>
      </c>
      <c r="M40" s="64">
        <v>0.03123112459189625</v>
      </c>
      <c r="N40" s="63">
        <v>4024353</v>
      </c>
      <c r="O40" s="64">
        <v>0.02937131678754645</v>
      </c>
      <c r="P40" s="67">
        <v>125252.19421101773</v>
      </c>
      <c r="Q40" s="67">
        <v>10437.682850918145</v>
      </c>
      <c r="R40" s="80">
        <v>105852072</v>
      </c>
      <c r="S40" s="63">
        <v>14199015</v>
      </c>
      <c r="T40" s="64">
        <v>0.02491697732118223</v>
      </c>
      <c r="U40" s="63">
        <v>6733947</v>
      </c>
      <c r="V40" s="68">
        <v>0.01975277277256841</v>
      </c>
      <c r="W40" s="69">
        <v>203.35649574198223</v>
      </c>
      <c r="X40" s="63">
        <v>277211</v>
      </c>
      <c r="Y40" s="64">
        <v>0.013818593296104702</v>
      </c>
      <c r="Z40" s="63">
        <v>1932856</v>
      </c>
      <c r="AA40" s="64">
        <v>0.03142619664727251</v>
      </c>
      <c r="AB40" s="63" t="s">
        <v>20</v>
      </c>
      <c r="AC40" s="63" t="s">
        <v>20</v>
      </c>
      <c r="AD40" s="70"/>
      <c r="AE40" s="63">
        <v>32556995</v>
      </c>
    </row>
    <row r="41" spans="1:31" ht="15">
      <c r="A41" s="62" t="s">
        <v>31</v>
      </c>
      <c r="B41" s="62" t="s">
        <v>88</v>
      </c>
      <c r="C41" s="63">
        <v>3563</v>
      </c>
      <c r="D41" s="64">
        <v>0.035768064729857246</v>
      </c>
      <c r="E41" s="63">
        <v>44346</v>
      </c>
      <c r="F41" s="64">
        <v>0.044565216298974655</v>
      </c>
      <c r="G41" s="65">
        <v>12.446253157451586</v>
      </c>
      <c r="H41" s="63">
        <v>43879</v>
      </c>
      <c r="I41" s="63">
        <v>126719607</v>
      </c>
      <c r="J41" s="64">
        <v>0.03457024354194195</v>
      </c>
      <c r="K41" s="66">
        <v>1.0363164622283763</v>
      </c>
      <c r="L41" s="63">
        <v>122278871</v>
      </c>
      <c r="M41" s="64">
        <v>0.03475637886068289</v>
      </c>
      <c r="N41" s="63">
        <v>3957626</v>
      </c>
      <c r="O41" s="64">
        <v>0.028884316801391505</v>
      </c>
      <c r="P41" s="67">
        <v>90194.0791722692</v>
      </c>
      <c r="Q41" s="67">
        <v>7516.173264355767</v>
      </c>
      <c r="R41" s="80">
        <v>118321245</v>
      </c>
      <c r="S41" s="63">
        <v>17004269</v>
      </c>
      <c r="T41" s="64">
        <v>0.029839744872181773</v>
      </c>
      <c r="U41" s="63">
        <v>10143928</v>
      </c>
      <c r="V41" s="68">
        <v>0.02975531360809557</v>
      </c>
      <c r="W41" s="69">
        <v>228.74505028638436</v>
      </c>
      <c r="X41" s="63">
        <v>442732</v>
      </c>
      <c r="Y41" s="64">
        <v>0.02206959120370774</v>
      </c>
      <c r="Z41" s="63">
        <v>1980801</v>
      </c>
      <c r="AA41" s="64">
        <v>0.03220573169709178</v>
      </c>
      <c r="AB41" s="63" t="s">
        <v>20</v>
      </c>
      <c r="AC41" s="63" t="s">
        <v>20</v>
      </c>
      <c r="AD41" s="70"/>
      <c r="AE41" s="63">
        <v>51596510</v>
      </c>
    </row>
    <row r="42" spans="1:31" ht="15">
      <c r="A42" s="62" t="s">
        <v>32</v>
      </c>
      <c r="B42" s="62" t="s">
        <v>89</v>
      </c>
      <c r="C42" s="75">
        <v>7629</v>
      </c>
      <c r="D42" s="64">
        <v>0.07658562049511113</v>
      </c>
      <c r="E42" s="75">
        <v>73462</v>
      </c>
      <c r="F42" s="64">
        <v>0.07382514589264592</v>
      </c>
      <c r="G42" s="65">
        <v>9.629309214838118</v>
      </c>
      <c r="H42" s="75">
        <v>73290</v>
      </c>
      <c r="I42" s="63">
        <v>214224361</v>
      </c>
      <c r="J42" s="64">
        <v>0.05844232402320259</v>
      </c>
      <c r="K42" s="66">
        <v>1.072997538822554</v>
      </c>
      <c r="L42" s="63">
        <v>199650375</v>
      </c>
      <c r="M42" s="64">
        <v>0.056748349215437324</v>
      </c>
      <c r="N42" s="63">
        <v>8138191</v>
      </c>
      <c r="O42" s="64">
        <v>0.059395730428856375</v>
      </c>
      <c r="P42" s="67">
        <v>111040.94692318188</v>
      </c>
      <c r="Q42" s="67">
        <v>9253.41224359849</v>
      </c>
      <c r="R42" s="80">
        <v>191512184</v>
      </c>
      <c r="S42" s="63">
        <v>35137273</v>
      </c>
      <c r="T42" s="64">
        <v>0.06166023731006614</v>
      </c>
      <c r="U42" s="75">
        <v>25709591</v>
      </c>
      <c r="V42" s="68">
        <v>0.07541427176345016</v>
      </c>
      <c r="W42" s="69">
        <v>349.9712912798454</v>
      </c>
      <c r="X42" s="63">
        <v>1151026</v>
      </c>
      <c r="Y42" s="64">
        <v>0.05737708881408823</v>
      </c>
      <c r="Z42" s="75">
        <v>3246470</v>
      </c>
      <c r="AA42" s="64">
        <v>0.05278417255577797</v>
      </c>
      <c r="AB42" s="63" t="s">
        <v>20</v>
      </c>
      <c r="AC42" s="63" t="s">
        <v>20</v>
      </c>
      <c r="AD42" s="70"/>
      <c r="AE42" s="63">
        <v>114061523</v>
      </c>
    </row>
    <row r="43" spans="1:31" ht="15">
      <c r="A43" s="62" t="s">
        <v>33</v>
      </c>
      <c r="B43" s="62" t="s">
        <v>90</v>
      </c>
      <c r="C43" s="63">
        <v>4372</v>
      </c>
      <c r="D43" s="64">
        <v>0.04388941313469994</v>
      </c>
      <c r="E43" s="63">
        <v>28577</v>
      </c>
      <c r="F43" s="64">
        <v>0.028718265146254425</v>
      </c>
      <c r="G43" s="65">
        <v>6.536367795059469</v>
      </c>
      <c r="H43" s="63">
        <v>27677</v>
      </c>
      <c r="I43" s="63">
        <v>97607135</v>
      </c>
      <c r="J43" s="64">
        <v>0.026628100483149432</v>
      </c>
      <c r="K43" s="66">
        <v>1.0432935940213728</v>
      </c>
      <c r="L43" s="63">
        <v>93556728</v>
      </c>
      <c r="M43" s="64">
        <v>0.026592436262630026</v>
      </c>
      <c r="N43" s="63">
        <v>3837120</v>
      </c>
      <c r="O43" s="64">
        <v>0.02800481644424091</v>
      </c>
      <c r="P43" s="67">
        <v>138639.30339270874</v>
      </c>
      <c r="Q43" s="67">
        <v>11553.275282725728</v>
      </c>
      <c r="R43" s="80">
        <v>89719608</v>
      </c>
      <c r="S43" s="63">
        <v>14232455</v>
      </c>
      <c r="T43" s="64">
        <v>0.02497565911859003</v>
      </c>
      <c r="U43" s="63">
        <v>8490286</v>
      </c>
      <c r="V43" s="68">
        <v>0.024904664401445207</v>
      </c>
      <c r="W43" s="69">
        <v>297.1020750953564</v>
      </c>
      <c r="X43" s="63">
        <v>154255</v>
      </c>
      <c r="Y43" s="64">
        <v>0.007689403049989469</v>
      </c>
      <c r="Z43" s="63">
        <v>868888</v>
      </c>
      <c r="AA43" s="64">
        <v>0.014127200967094971</v>
      </c>
      <c r="AB43" s="63" t="s">
        <v>20</v>
      </c>
      <c r="AC43" s="63" t="s">
        <v>20</v>
      </c>
      <c r="AD43" s="70"/>
      <c r="AE43" s="63">
        <v>35994420</v>
      </c>
    </row>
    <row r="44" spans="1:31" ht="15">
      <c r="A44" s="62" t="s">
        <v>34</v>
      </c>
      <c r="B44" s="62" t="s">
        <v>91</v>
      </c>
      <c r="C44" s="63">
        <v>1954</v>
      </c>
      <c r="D44" s="64">
        <v>0.019615716666332043</v>
      </c>
      <c r="E44" s="63">
        <v>20636</v>
      </c>
      <c r="F44" s="64">
        <v>0.02073801027253058</v>
      </c>
      <c r="G44" s="65">
        <v>10.560900716479017</v>
      </c>
      <c r="H44" s="63">
        <v>19893</v>
      </c>
      <c r="I44" s="63">
        <v>127225039</v>
      </c>
      <c r="J44" s="64">
        <v>0.03470812991759881</v>
      </c>
      <c r="K44" s="66">
        <v>1.0167609464242149</v>
      </c>
      <c r="L44" s="63">
        <v>125127779</v>
      </c>
      <c r="M44" s="64">
        <v>0.03556614856968871</v>
      </c>
      <c r="N44" s="63">
        <v>2992023</v>
      </c>
      <c r="O44" s="64">
        <v>0.02183696494035814</v>
      </c>
      <c r="P44" s="67">
        <v>150405.82114311567</v>
      </c>
      <c r="Q44" s="67">
        <v>12533.818428592973</v>
      </c>
      <c r="R44" s="80">
        <v>122135755</v>
      </c>
      <c r="S44" s="63">
        <v>13845776</v>
      </c>
      <c r="T44" s="64">
        <v>0.02429709994574759</v>
      </c>
      <c r="U44" s="63">
        <v>5735362</v>
      </c>
      <c r="V44" s="68">
        <v>0.016823610633470015</v>
      </c>
      <c r="W44" s="69">
        <v>277.9299282806746</v>
      </c>
      <c r="X44" s="63">
        <v>77080</v>
      </c>
      <c r="Y44" s="64">
        <v>0.003842333714260078</v>
      </c>
      <c r="Z44" s="63">
        <v>344133</v>
      </c>
      <c r="AA44" s="64">
        <v>0.005595239030127351</v>
      </c>
      <c r="AB44" s="63" t="s">
        <v>20</v>
      </c>
      <c r="AC44" s="63" t="s">
        <v>20</v>
      </c>
      <c r="AD44" s="70"/>
      <c r="AE44" s="75">
        <v>147623973</v>
      </c>
    </row>
    <row r="45" spans="1:31" ht="15">
      <c r="A45" s="62" t="s">
        <v>35</v>
      </c>
      <c r="B45" s="62" t="s">
        <v>95</v>
      </c>
      <c r="C45" s="63">
        <v>5775</v>
      </c>
      <c r="D45" s="64">
        <v>0.0579737787861144</v>
      </c>
      <c r="E45" s="63">
        <v>43960</v>
      </c>
      <c r="F45" s="64">
        <v>0.044177308178932166</v>
      </c>
      <c r="G45" s="65">
        <v>7.612121212121212</v>
      </c>
      <c r="H45" s="63">
        <v>36082</v>
      </c>
      <c r="I45" s="63">
        <v>60697526</v>
      </c>
      <c r="J45" s="64">
        <v>0.016558828628732678</v>
      </c>
      <c r="K45" s="66">
        <v>1.0426682745369857</v>
      </c>
      <c r="L45" s="63">
        <v>58213650</v>
      </c>
      <c r="M45" s="64">
        <v>0.016546568166001408</v>
      </c>
      <c r="N45" s="63">
        <v>3075497</v>
      </c>
      <c r="O45" s="64">
        <v>0.022446191143308935</v>
      </c>
      <c r="P45" s="67">
        <v>85236.32282024277</v>
      </c>
      <c r="Q45" s="67">
        <v>7103.026901686898</v>
      </c>
      <c r="R45" s="80">
        <v>55138153</v>
      </c>
      <c r="S45" s="63">
        <v>10311120</v>
      </c>
      <c r="T45" s="64">
        <v>0.018094349727497894</v>
      </c>
      <c r="U45" s="63">
        <v>6890607</v>
      </c>
      <c r="V45" s="68">
        <v>0.02021230555216269</v>
      </c>
      <c r="W45" s="69">
        <v>156.74720200181983</v>
      </c>
      <c r="X45" s="63">
        <v>719178</v>
      </c>
      <c r="Y45" s="64">
        <v>0.03585005028482271</v>
      </c>
      <c r="Z45" s="63">
        <v>1815235</v>
      </c>
      <c r="AA45" s="64">
        <v>0.02951380344475311</v>
      </c>
      <c r="AB45" s="63" t="s">
        <v>20</v>
      </c>
      <c r="AC45" s="63" t="s">
        <v>20</v>
      </c>
      <c r="AD45" s="70"/>
      <c r="AE45" s="63">
        <v>33619767</v>
      </c>
    </row>
    <row r="46" spans="1:31" ht="15">
      <c r="A46" s="62" t="s">
        <v>36</v>
      </c>
      <c r="B46" s="62" t="s">
        <v>96</v>
      </c>
      <c r="C46" s="63">
        <v>4951</v>
      </c>
      <c r="D46" s="64">
        <v>0.04970184913767141</v>
      </c>
      <c r="E46" s="63">
        <v>47306</v>
      </c>
      <c r="F46" s="64">
        <v>0.04753984851484452</v>
      </c>
      <c r="G46" s="65">
        <v>9.554837406584529</v>
      </c>
      <c r="H46" s="63">
        <v>46839</v>
      </c>
      <c r="I46" s="63">
        <v>148722627</v>
      </c>
      <c r="J46" s="64">
        <v>0.040572864431211435</v>
      </c>
      <c r="K46" s="66">
        <v>1.039478212681775</v>
      </c>
      <c r="L46" s="63">
        <v>143074309</v>
      </c>
      <c r="M46" s="64">
        <v>0.04066724568330707</v>
      </c>
      <c r="N46" s="63">
        <v>5461654</v>
      </c>
      <c r="O46" s="64">
        <v>0.03986130685304451</v>
      </c>
      <c r="P46" s="67">
        <v>116604.83784880121</v>
      </c>
      <c r="Q46" s="67">
        <v>9717.069820733434</v>
      </c>
      <c r="R46" s="80">
        <v>137612655</v>
      </c>
      <c r="S46" s="63">
        <v>21136171</v>
      </c>
      <c r="T46" s="64">
        <v>0.037090565328906935</v>
      </c>
      <c r="U46" s="63">
        <v>13804164</v>
      </c>
      <c r="V46" s="68">
        <v>0.040491930632550126</v>
      </c>
      <c r="W46" s="69">
        <v>291.8057751659409</v>
      </c>
      <c r="X46" s="63">
        <v>1196601</v>
      </c>
      <c r="Y46" s="64">
        <v>0.059648940903182714</v>
      </c>
      <c r="Z46" s="63">
        <v>1257641</v>
      </c>
      <c r="AA46" s="64">
        <v>0.02044791405964668</v>
      </c>
      <c r="AB46" s="63" t="s">
        <v>20</v>
      </c>
      <c r="AC46" s="63">
        <v>567</v>
      </c>
      <c r="AD46" s="70">
        <v>0.0003250162794750213</v>
      </c>
      <c r="AE46" s="63">
        <v>78060169</v>
      </c>
    </row>
    <row r="47" spans="1:31" ht="15">
      <c r="A47" s="62" t="s">
        <v>37</v>
      </c>
      <c r="B47" s="62" t="s">
        <v>92</v>
      </c>
      <c r="C47" s="63">
        <v>3941</v>
      </c>
      <c r="D47" s="64">
        <v>0.039562712068584735</v>
      </c>
      <c r="E47" s="63">
        <v>34309</v>
      </c>
      <c r="F47" s="64">
        <v>0.03447860023455377</v>
      </c>
      <c r="G47" s="65">
        <v>8.705658462319208</v>
      </c>
      <c r="H47" s="63">
        <v>32088</v>
      </c>
      <c r="I47" s="63">
        <v>66874835</v>
      </c>
      <c r="J47" s="64">
        <v>0.018244053840675057</v>
      </c>
      <c r="K47" s="66">
        <v>1.031842069064851</v>
      </c>
      <c r="L47" s="63">
        <v>64811115</v>
      </c>
      <c r="M47" s="64">
        <v>0.018421822583913845</v>
      </c>
      <c r="N47" s="63">
        <v>3336161</v>
      </c>
      <c r="O47" s="64">
        <v>0.02434861991114044</v>
      </c>
      <c r="P47" s="67">
        <v>103969.11618050362</v>
      </c>
      <c r="Q47" s="67">
        <v>8664.093015041968</v>
      </c>
      <c r="R47" s="80">
        <v>61474954</v>
      </c>
      <c r="S47" s="63">
        <v>8253769</v>
      </c>
      <c r="T47" s="64">
        <v>0.014484031109712676</v>
      </c>
      <c r="U47" s="63">
        <v>6246818</v>
      </c>
      <c r="V47" s="68">
        <v>0.01832387105297833</v>
      </c>
      <c r="W47" s="69">
        <v>182.07519892739515</v>
      </c>
      <c r="X47" s="63">
        <v>375866</v>
      </c>
      <c r="Y47" s="64">
        <v>0.018736411570369465</v>
      </c>
      <c r="Z47" s="63">
        <v>1482280</v>
      </c>
      <c r="AA47" s="64">
        <v>0.02410030688593413</v>
      </c>
      <c r="AB47" s="63" t="s">
        <v>20</v>
      </c>
      <c r="AC47" s="63" t="s">
        <v>20</v>
      </c>
      <c r="AD47" s="70"/>
      <c r="AE47" s="63">
        <v>27310841</v>
      </c>
    </row>
    <row r="48" spans="1:31" ht="15">
      <c r="A48" s="62" t="s">
        <v>38</v>
      </c>
      <c r="B48" s="62" t="s">
        <v>93</v>
      </c>
      <c r="C48" s="63">
        <v>1351</v>
      </c>
      <c r="D48" s="64">
        <v>0.013562350673600097</v>
      </c>
      <c r="E48" s="63">
        <v>14890</v>
      </c>
      <c r="F48" s="64">
        <v>0.014963605977804821</v>
      </c>
      <c r="G48" s="65">
        <v>11.021465581051073</v>
      </c>
      <c r="H48" s="63">
        <v>14109</v>
      </c>
      <c r="I48" s="63">
        <v>54431675</v>
      </c>
      <c r="J48" s="64">
        <v>0.014849448366311878</v>
      </c>
      <c r="K48" s="66">
        <v>1.0155320123228768</v>
      </c>
      <c r="L48" s="63">
        <v>53599172</v>
      </c>
      <c r="M48" s="64">
        <v>0.015234955257731372</v>
      </c>
      <c r="N48" s="63">
        <v>2233150</v>
      </c>
      <c r="O48" s="64">
        <v>0.016298410224975135</v>
      </c>
      <c r="P48" s="67">
        <v>158278.40385569492</v>
      </c>
      <c r="Q48" s="67">
        <v>13189.866987974578</v>
      </c>
      <c r="R48" s="80">
        <v>51366022</v>
      </c>
      <c r="S48" s="63">
        <v>5030018</v>
      </c>
      <c r="T48" s="64">
        <v>0.008826868936411322</v>
      </c>
      <c r="U48" s="63">
        <v>3624532</v>
      </c>
      <c r="V48" s="68">
        <v>0.01063188602507607</v>
      </c>
      <c r="W48" s="69">
        <v>243.42055070517125</v>
      </c>
      <c r="X48" s="63">
        <v>119480</v>
      </c>
      <c r="Y48" s="64">
        <v>0.005955916348985393</v>
      </c>
      <c r="Z48" s="63">
        <v>809954</v>
      </c>
      <c r="AA48" s="64">
        <v>0.01316899638630346</v>
      </c>
      <c r="AB48" s="63" t="s">
        <v>20</v>
      </c>
      <c r="AC48" s="63" t="s">
        <v>20</v>
      </c>
      <c r="AD48" s="70"/>
      <c r="AE48" s="63">
        <v>15090930</v>
      </c>
    </row>
    <row r="49" spans="1:31" ht="15">
      <c r="A49" s="62" t="s">
        <v>39</v>
      </c>
      <c r="B49" s="62" t="s">
        <v>94</v>
      </c>
      <c r="C49" s="72">
        <v>669</v>
      </c>
      <c r="D49" s="64">
        <v>0.006715923464573253</v>
      </c>
      <c r="E49" s="72">
        <v>3244</v>
      </c>
      <c r="F49" s="64">
        <v>0.003260036117662783</v>
      </c>
      <c r="G49" s="65">
        <v>4.849028400597907</v>
      </c>
      <c r="H49" s="72">
        <v>3244</v>
      </c>
      <c r="I49" s="72">
        <v>1807977</v>
      </c>
      <c r="J49" s="64">
        <v>0.0004932323157238768</v>
      </c>
      <c r="K49" s="66">
        <v>1.0063980566473494</v>
      </c>
      <c r="L49" s="72">
        <v>1796483</v>
      </c>
      <c r="M49" s="64">
        <v>0.000510629868056078</v>
      </c>
      <c r="N49" s="72">
        <v>165674</v>
      </c>
      <c r="O49" s="64">
        <v>0.0012091542509963641</v>
      </c>
      <c r="P49" s="67">
        <v>51070.900123304564</v>
      </c>
      <c r="Q49" s="67">
        <v>4255.908343608714</v>
      </c>
      <c r="R49" s="80">
        <v>1630808</v>
      </c>
      <c r="S49" s="72">
        <v>298752</v>
      </c>
      <c r="T49" s="64">
        <v>0.0005242614933963964</v>
      </c>
      <c r="U49" s="72">
        <v>180255</v>
      </c>
      <c r="V49" s="68">
        <v>0.0005287442945599838</v>
      </c>
      <c r="W49" s="69">
        <v>55.565659679408135</v>
      </c>
      <c r="X49" s="72">
        <v>10200</v>
      </c>
      <c r="Y49" s="64">
        <v>0.0005084561998631654</v>
      </c>
      <c r="Z49" s="72">
        <v>-29219</v>
      </c>
      <c r="AA49" s="64">
        <v>-0.0004750700723885564</v>
      </c>
      <c r="AB49" s="63" t="s">
        <v>20</v>
      </c>
      <c r="AC49" s="63" t="s">
        <v>20</v>
      </c>
      <c r="AD49" s="70"/>
      <c r="AE49" s="72">
        <v>1893948</v>
      </c>
    </row>
  </sheetData>
  <sheetProtection/>
  <autoFilter ref="A10:AE30"/>
  <mergeCells count="21">
    <mergeCell ref="I5:I7"/>
    <mergeCell ref="L5:R6"/>
    <mergeCell ref="J5:J7"/>
    <mergeCell ref="AB5:AB7"/>
    <mergeCell ref="AC5:AC7"/>
    <mergeCell ref="S5:S7"/>
    <mergeCell ref="Y5:Y7"/>
    <mergeCell ref="AA5:AA7"/>
    <mergeCell ref="AD5:AD7"/>
    <mergeCell ref="U5:U7"/>
    <mergeCell ref="X5:X7"/>
    <mergeCell ref="Z5:Z7"/>
    <mergeCell ref="A5:A8"/>
    <mergeCell ref="B5:B8"/>
    <mergeCell ref="C5:C7"/>
    <mergeCell ref="E5:H6"/>
    <mergeCell ref="AE5:AE7"/>
    <mergeCell ref="K5:K7"/>
    <mergeCell ref="D5:D7"/>
    <mergeCell ref="T5:T7"/>
    <mergeCell ref="V5:V7"/>
  </mergeCells>
  <printOptions horizontalCentered="1"/>
  <pageMargins left="0.95" right="0.2" top="0.5" bottom="0.75" header="0.3" footer="0.3"/>
  <pageSetup horizontalDpi="600" verticalDpi="600" orientation="landscape" pageOrder="overThenDown" paperSize="5" scale="95" r:id="rId1"/>
  <rowBreaks count="1" manualBreakCount="1">
    <brk id="32" max="30" man="1"/>
  </rowBreaks>
  <colBreaks count="1" manualBreakCount="1">
    <brk id="18" min="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Q47447" sqref="Q47447"/>
    </sheetView>
  </sheetViews>
  <sheetFormatPr defaultColWidth="9.140625" defaultRowHeight="15"/>
  <cols>
    <col min="1" max="1" width="6.00390625" style="0" customWidth="1"/>
    <col min="2" max="2" width="30.421875" style="0" customWidth="1"/>
    <col min="3" max="3" width="15.421875" style="0" customWidth="1"/>
    <col min="4" max="4" width="16.140625" style="0" customWidth="1"/>
    <col min="5" max="5" width="13.00390625" style="0" customWidth="1"/>
    <col min="6" max="6" width="17.00390625" style="0" customWidth="1"/>
  </cols>
  <sheetData>
    <row r="1" spans="1:6" ht="36.75" customHeight="1">
      <c r="A1" s="117" t="s">
        <v>106</v>
      </c>
      <c r="B1" s="117"/>
      <c r="C1" s="117"/>
      <c r="D1" s="117"/>
      <c r="E1" s="117"/>
      <c r="F1" s="117"/>
    </row>
    <row r="2" spans="1:6" ht="16.5" customHeight="1">
      <c r="A2" s="118"/>
      <c r="B2" s="101"/>
      <c r="C2" s="101"/>
      <c r="D2" s="101"/>
      <c r="E2" s="101"/>
      <c r="F2" s="101"/>
    </row>
    <row r="3" spans="1:6" ht="15">
      <c r="A3" s="118" t="s">
        <v>1</v>
      </c>
      <c r="B3" s="118"/>
      <c r="C3" s="118"/>
      <c r="D3" s="118"/>
      <c r="E3" s="118"/>
      <c r="F3" s="118"/>
    </row>
    <row r="4" spans="1:6" ht="7.5" customHeight="1">
      <c r="A4" s="119"/>
      <c r="B4" s="119"/>
      <c r="C4" s="119"/>
      <c r="D4" s="119"/>
      <c r="E4" s="119"/>
      <c r="F4" s="119"/>
    </row>
    <row r="5" spans="1:6" ht="15">
      <c r="A5" s="108" t="s">
        <v>2</v>
      </c>
      <c r="B5" s="99" t="s">
        <v>3</v>
      </c>
      <c r="C5" s="99" t="s">
        <v>102</v>
      </c>
      <c r="D5" s="99" t="s">
        <v>105</v>
      </c>
      <c r="E5" s="120" t="s">
        <v>103</v>
      </c>
      <c r="F5" s="120" t="s">
        <v>104</v>
      </c>
    </row>
    <row r="6" spans="1:6" ht="15">
      <c r="A6" s="108"/>
      <c r="B6" s="99"/>
      <c r="C6" s="99"/>
      <c r="D6" s="99"/>
      <c r="E6" s="121"/>
      <c r="F6" s="121"/>
    </row>
    <row r="7" spans="1:6" ht="15">
      <c r="A7" s="108"/>
      <c r="B7" s="99"/>
      <c r="C7" s="99"/>
      <c r="D7" s="99"/>
      <c r="E7" s="122"/>
      <c r="F7" s="122"/>
    </row>
    <row r="8" spans="1:6" ht="15">
      <c r="A8" s="108"/>
      <c r="B8" s="99"/>
      <c r="C8" s="4">
        <v>-1</v>
      </c>
      <c r="D8" s="4">
        <v>-2</v>
      </c>
      <c r="E8" s="4">
        <v>-3</v>
      </c>
      <c r="F8" s="5">
        <v>-4</v>
      </c>
    </row>
    <row r="9" spans="1:6" ht="15">
      <c r="A9" s="6"/>
      <c r="B9" s="6"/>
      <c r="C9" s="53"/>
      <c r="D9" s="53"/>
      <c r="E9" s="53"/>
      <c r="F9" s="53"/>
    </row>
    <row r="10" spans="1:6" ht="15">
      <c r="A10" s="6"/>
      <c r="B10" s="7"/>
      <c r="C10" s="7"/>
      <c r="D10" s="7"/>
      <c r="E10" s="7"/>
      <c r="F10" s="7"/>
    </row>
    <row r="11" spans="1:6" ht="25.5">
      <c r="A11" s="47"/>
      <c r="B11" s="85" t="s">
        <v>100</v>
      </c>
      <c r="C11" s="88">
        <f>'[1]T1'!D11/'[1]T1'!C11</f>
        <v>9.98936896420182</v>
      </c>
      <c r="D11" s="88">
        <f>'[1]T1'!H11/'[1]T1'!E11*1000</f>
        <v>142187.21111957444</v>
      </c>
      <c r="E11" s="90">
        <f>'[1]T1'!F11/'[1]T1'!G11</f>
        <v>1.0418962636775426</v>
      </c>
      <c r="F11" s="88">
        <f>'[1]T1_c1'!D11/'[1]T1'!D11*1000</f>
        <v>342596.7132323901</v>
      </c>
    </row>
    <row r="12" spans="1:6" ht="15">
      <c r="A12" s="47"/>
      <c r="B12" s="85"/>
      <c r="C12" s="9"/>
      <c r="D12" s="9"/>
      <c r="E12" s="9"/>
      <c r="F12" s="9"/>
    </row>
    <row r="13" spans="1:6" ht="15.75" customHeight="1">
      <c r="A13" s="11" t="s">
        <v>40</v>
      </c>
      <c r="B13" s="11" t="s">
        <v>59</v>
      </c>
      <c r="C13" s="9">
        <f>'[1]T1'!D13/'[1]T1'!C13</f>
        <v>23.73170731707317</v>
      </c>
      <c r="D13" s="9">
        <f>'[1]T1'!H13/'[1]T1'!E13*1000</f>
        <v>220713.25466834687</v>
      </c>
      <c r="E13" s="91">
        <f>'[1]T1'!F13/'[1]T1'!G13</f>
        <v>1.044498291611256</v>
      </c>
      <c r="F13" s="9">
        <f>'[1]T1_c1'!D13/'[1]T1'!D13*1000</f>
        <v>774759.2021620799</v>
      </c>
    </row>
    <row r="14" spans="1:6" ht="15.75" customHeight="1">
      <c r="A14" s="11" t="s">
        <v>41</v>
      </c>
      <c r="B14" s="11" t="s">
        <v>60</v>
      </c>
      <c r="C14" s="9">
        <f>'[1]T1'!D14/'[1]T1'!C14</f>
        <v>7.705830388692579</v>
      </c>
      <c r="D14" s="9">
        <f>'[1]T1'!H14/'[1]T1'!E14*1000</f>
        <v>87827.3432835821</v>
      </c>
      <c r="E14" s="91">
        <f>'[1]T1'!F14/'[1]T1'!G14</f>
        <v>1.175353350708101</v>
      </c>
      <c r="F14" s="9">
        <f>'[1]T1_c1'!D14/'[1]T1'!D14*1000</f>
        <v>201560.98819213573</v>
      </c>
    </row>
    <row r="15" spans="1:6" ht="15.75" customHeight="1">
      <c r="A15" s="11" t="s">
        <v>42</v>
      </c>
      <c r="B15" s="11" t="s">
        <v>61</v>
      </c>
      <c r="C15" s="9">
        <f>'[1]T1'!D15/'[1]T1'!C15</f>
        <v>8.153729533050333</v>
      </c>
      <c r="D15" s="9">
        <f>'[1]T1'!H15/'[1]T1'!E15*1000</f>
        <v>129951.66447244688</v>
      </c>
      <c r="E15" s="91">
        <f>'[1]T1'!F15/'[1]T1'!G15</f>
        <v>1.0607807554550728</v>
      </c>
      <c r="F15" s="9">
        <f>'[1]T1_c1'!D15/'[1]T1'!D15*1000</f>
        <v>277056.1526161169</v>
      </c>
    </row>
    <row r="16" spans="1:6" ht="27.75" customHeight="1">
      <c r="A16" s="95" t="s">
        <v>43</v>
      </c>
      <c r="B16" s="11" t="s">
        <v>101</v>
      </c>
      <c r="C16" s="96">
        <f>'[1]T1'!D16/'[1]T1'!C16</f>
        <v>7.030106363800252</v>
      </c>
      <c r="D16" s="96">
        <f>'[1]T1'!H16/'[1]T1'!E16*1000</f>
        <v>122538.09841449022</v>
      </c>
      <c r="E16" s="97">
        <f>'[1]T1'!F16/'[1]T1'!G16</f>
        <v>1.0257905051713787</v>
      </c>
      <c r="F16" s="96">
        <f>'[1]T1_c1'!D16/'[1]T1'!D16*1000</f>
        <v>196990.17847984406</v>
      </c>
    </row>
    <row r="17" spans="1:6" ht="15">
      <c r="A17" s="11" t="s">
        <v>44</v>
      </c>
      <c r="B17" s="11" t="s">
        <v>63</v>
      </c>
      <c r="C17" s="9">
        <f>'[1]T1'!D17/'[1]T1'!C17</f>
        <v>12.516923076923076</v>
      </c>
      <c r="D17" s="9">
        <f>'[1]T1'!H17/'[1]T1'!E17*1000</f>
        <v>176145.7711442786</v>
      </c>
      <c r="E17" s="91">
        <f>'[1]T1'!F17/'[1]T1'!G17</f>
        <v>1.1857462285998084</v>
      </c>
      <c r="F17" s="9">
        <f>'[1]T1_c1'!D17/'[1]T1'!D17*1000</f>
        <v>461746.3126843658</v>
      </c>
    </row>
    <row r="18" spans="1:6" ht="25.5">
      <c r="A18" s="11" t="s">
        <v>45</v>
      </c>
      <c r="B18" s="11" t="s">
        <v>64</v>
      </c>
      <c r="C18" s="9">
        <f>'[1]T1'!D18/'[1]T1'!C18</f>
        <v>9.264927245358756</v>
      </c>
      <c r="D18" s="9">
        <f>'[1]T1'!H18/'[1]T1'!E18*1000</f>
        <v>108771.97093977033</v>
      </c>
      <c r="E18" s="91">
        <f>'[1]T1'!F18/'[1]T1'!G18</f>
        <v>1.0506507085918413</v>
      </c>
      <c r="F18" s="9">
        <f>'[1]T1_c1'!D18/'[1]T1'!D18*1000</f>
        <v>252305.22610343894</v>
      </c>
    </row>
    <row r="19" spans="1:6" ht="15.75" customHeight="1">
      <c r="A19" s="11" t="s">
        <v>46</v>
      </c>
      <c r="B19" s="11" t="s">
        <v>65</v>
      </c>
      <c r="C19" s="9">
        <f>'[1]T1'!D19/'[1]T1'!C19</f>
        <v>21.561745919091553</v>
      </c>
      <c r="D19" s="9">
        <f>'[1]T1'!H19/'[1]T1'!E19*1000</f>
        <v>146465.4901246627</v>
      </c>
      <c r="E19" s="91">
        <f>'[1]T1'!F19/'[1]T1'!G19</f>
        <v>1.0356887169791178</v>
      </c>
      <c r="F19" s="9">
        <f>'[1]T1_c1'!D19/'[1]T1'!D19*1000</f>
        <v>396899.1293757509</v>
      </c>
    </row>
    <row r="20" spans="1:6" ht="15">
      <c r="A20" s="11" t="s">
        <v>47</v>
      </c>
      <c r="B20" s="11" t="s">
        <v>66</v>
      </c>
      <c r="C20" s="9">
        <f>'[1]T1'!D20/'[1]T1'!C20</f>
        <v>18.74813096158804</v>
      </c>
      <c r="D20" s="9">
        <f>'[1]T1'!H20/'[1]T1'!E20*1000</f>
        <v>202320.45890155956</v>
      </c>
      <c r="E20" s="91">
        <f>'[1]T1'!F20/'[1]T1'!G20</f>
        <v>1.054786798961964</v>
      </c>
      <c r="F20" s="9">
        <f>'[1]T1_c1'!D20/'[1]T1'!D20*1000</f>
        <v>591185.2070843187</v>
      </c>
    </row>
    <row r="21" spans="1:6" ht="15.75" customHeight="1">
      <c r="A21" s="11" t="s">
        <v>48</v>
      </c>
      <c r="B21" s="11" t="s">
        <v>67</v>
      </c>
      <c r="C21" s="9">
        <f>'[1]T1'!D21/'[1]T1'!C21</f>
        <v>19.28799149840595</v>
      </c>
      <c r="D21" s="9">
        <f>'[1]T1'!H21/'[1]T1'!E21*1000</f>
        <v>227621.12796706182</v>
      </c>
      <c r="E21" s="91">
        <f>'[1]T1'!F21/'[1]T1'!G21</f>
        <v>1.054363548042272</v>
      </c>
      <c r="F21" s="9">
        <f>'[1]T1_c1'!D21/'[1]T1'!D21*1000</f>
        <v>532221.9834710744</v>
      </c>
    </row>
    <row r="22" spans="1:6" ht="15">
      <c r="A22" s="11" t="s">
        <v>49</v>
      </c>
      <c r="B22" s="11" t="s">
        <v>68</v>
      </c>
      <c r="C22" s="9">
        <f>'[1]T1'!D22/'[1]T1'!C22</f>
        <v>14.328442085544802</v>
      </c>
      <c r="D22" s="9">
        <f>'[1]T1'!H22/'[1]T1'!E22*1000</f>
        <v>182423.52030091826</v>
      </c>
      <c r="E22" s="91">
        <f>'[1]T1'!F22/'[1]T1'!G22</f>
        <v>1.0408689198905936</v>
      </c>
      <c r="F22" s="9">
        <f>'[1]T1_c1'!D22/'[1]T1'!D22*1000</f>
        <v>730983.2439970366</v>
      </c>
    </row>
    <row r="23" spans="1:6" ht="15">
      <c r="A23" s="11" t="s">
        <v>50</v>
      </c>
      <c r="B23" s="11" t="s">
        <v>21</v>
      </c>
      <c r="C23" s="9">
        <f>'[1]T1'!D23/'[1]T1'!C23</f>
        <v>16.25</v>
      </c>
      <c r="D23" s="9">
        <f>'[1]T1'!H23/'[1]T1'!E23*1000</f>
        <v>140335.16483516485</v>
      </c>
      <c r="E23" s="91">
        <f>'[1]T1'!F23/'[1]T1'!G23</f>
        <v>1.0297836540110008</v>
      </c>
      <c r="F23" s="9">
        <f>'[1]T1_c1'!D23/'[1]T1'!D23*1000</f>
        <v>268616.4835164835</v>
      </c>
    </row>
    <row r="24" spans="1:6" ht="15">
      <c r="A24" s="11" t="s">
        <v>51</v>
      </c>
      <c r="B24" s="11" t="s">
        <v>69</v>
      </c>
      <c r="C24" s="9">
        <f>'[1]T1'!D24/'[1]T1'!C24</f>
        <v>20.742612850496666</v>
      </c>
      <c r="D24" s="9">
        <f>'[1]T1'!H24/'[1]T1'!E24*1000</f>
        <v>125716.43448098503</v>
      </c>
      <c r="E24" s="91">
        <f>'[1]T1'!F24/'[1]T1'!G24</f>
        <v>1.0419257475063637</v>
      </c>
      <c r="F24" s="9">
        <f>'[1]T1_c1'!D24/'[1]T1'!D24*1000</f>
        <v>325990.0100626796</v>
      </c>
    </row>
    <row r="25" spans="1:6" ht="25.5">
      <c r="A25" s="95" t="s">
        <v>52</v>
      </c>
      <c r="B25" s="11" t="s">
        <v>70</v>
      </c>
      <c r="C25" s="96">
        <f>'[1]T1'!D25/'[1]T1'!C25</f>
        <v>4.485894121614027</v>
      </c>
      <c r="D25" s="96">
        <f>'[1]T1'!H25/'[1]T1'!E25*1000</f>
        <v>92053.68773567493</v>
      </c>
      <c r="E25" s="97">
        <f>'[1]T1'!F25/'[1]T1'!G25</f>
        <v>1.0484399066278083</v>
      </c>
      <c r="F25" s="96">
        <f>'[1]T1_c1'!D25/'[1]T1'!D25*1000</f>
        <v>181713.08661772442</v>
      </c>
    </row>
    <row r="26" spans="1:6" ht="15.75" customHeight="1">
      <c r="A26" s="11" t="s">
        <v>53</v>
      </c>
      <c r="B26" s="11" t="s">
        <v>22</v>
      </c>
      <c r="C26" s="9">
        <f>'[1]T1'!D26/'[1]T1'!C26</f>
        <v>13.106410256410257</v>
      </c>
      <c r="D26" s="9">
        <f>'[1]T1'!H26/'[1]T1'!E26*1000</f>
        <v>158052.3207254504</v>
      </c>
      <c r="E26" s="91">
        <f>'[1]T1'!F26/'[1]T1'!G26</f>
        <v>1.0227321092536819</v>
      </c>
      <c r="F26" s="9">
        <f>'[1]T1_c1'!D26/'[1]T1'!D26*1000</f>
        <v>324381.3948938668</v>
      </c>
    </row>
    <row r="27" spans="1:6" ht="27.75" customHeight="1">
      <c r="A27" s="98" t="s">
        <v>54</v>
      </c>
      <c r="B27" s="11" t="s">
        <v>71</v>
      </c>
      <c r="C27" s="96">
        <f>'[1]T1'!D27/'[1]T1'!C27</f>
        <v>5.858301998812586</v>
      </c>
      <c r="D27" s="96">
        <f>'[1]T1'!H27/'[1]T1'!E27*1000</f>
        <v>134612.33242035462</v>
      </c>
      <c r="E27" s="97">
        <f>'[1]T1'!F27/'[1]T1'!G27</f>
        <v>1.0659635265523855</v>
      </c>
      <c r="F27" s="96">
        <f>'[1]T1_c1'!D27/'[1]T1'!D27*1000</f>
        <v>376526.8225119924</v>
      </c>
    </row>
    <row r="28" spans="1:6" ht="25.5">
      <c r="A28" s="11" t="s">
        <v>55</v>
      </c>
      <c r="B28" s="11" t="s">
        <v>72</v>
      </c>
      <c r="C28" s="9">
        <f>'[1]T1'!D28/'[1]T1'!C28</f>
        <v>8.919833729216151</v>
      </c>
      <c r="D28" s="9">
        <f>'[1]T1'!H28/'[1]T1'!E28*1000</f>
        <v>106858.41402089888</v>
      </c>
      <c r="E28" s="91">
        <f>'[1]T1'!F28/'[1]T1'!G28</f>
        <v>1.0543570101228785</v>
      </c>
      <c r="F28" s="9">
        <f>'[1]T1_c1'!D28/'[1]T1'!D28*1000</f>
        <v>252825.1864056987</v>
      </c>
    </row>
    <row r="29" spans="1:6" ht="25.5">
      <c r="A29" s="11" t="s">
        <v>56</v>
      </c>
      <c r="B29" s="11" t="s">
        <v>73</v>
      </c>
      <c r="C29" s="9">
        <f>'[1]T1'!D29/'[1]T1'!C29</f>
        <v>7.93805010155721</v>
      </c>
      <c r="D29" s="9">
        <f>'[1]T1'!H29/'[1]T1'!E29*1000</f>
        <v>118942.89917704933</v>
      </c>
      <c r="E29" s="91">
        <f>'[1]T1'!F29/'[1]T1'!G29</f>
        <v>1.0351513404779271</v>
      </c>
      <c r="F29" s="9">
        <f>'[1]T1_c1'!D29/'[1]T1'!D29*1000</f>
        <v>198193.44108490768</v>
      </c>
    </row>
    <row r="30" spans="1:6" ht="15.75" customHeight="1">
      <c r="A30" s="11" t="s">
        <v>57</v>
      </c>
      <c r="B30" s="11" t="s">
        <v>74</v>
      </c>
      <c r="C30" s="9">
        <f>'[1]T1'!D30/'[1]T1'!C30</f>
        <v>7.0411129296235675</v>
      </c>
      <c r="D30" s="9">
        <f>'[1]T1'!H30/'[1]T1'!E30*1000</f>
        <v>139009.1680450449</v>
      </c>
      <c r="E30" s="91">
        <f>'[1]T1'!F30/'[1]T1'!G30</f>
        <v>1.0301240872260788</v>
      </c>
      <c r="F30" s="9">
        <f>'[1]T1_c1'!D30/'[1]T1'!D30*1000</f>
        <v>236191.324277333</v>
      </c>
    </row>
    <row r="31" spans="1:6" ht="15.75" customHeight="1">
      <c r="A31" s="89" t="s">
        <v>58</v>
      </c>
      <c r="B31" s="89" t="s">
        <v>75</v>
      </c>
      <c r="C31" s="92">
        <f>'[1]T1'!D31/'[1]T1'!C31</f>
        <v>4.399568034557236</v>
      </c>
      <c r="D31" s="92">
        <f>'[1]T1'!H31/'[1]T1'!E31*1000</f>
        <v>142886.94347173587</v>
      </c>
      <c r="E31" s="93">
        <f>'[1]T1'!F31/'[1]T1'!G31</f>
        <v>1.0445472949517518</v>
      </c>
      <c r="F31" s="92">
        <f>'[1]T1_c1'!D31/'[1]T1'!D31*1000</f>
        <v>274614.62935689744</v>
      </c>
    </row>
    <row r="32" spans="1:6" ht="11.25" customHeight="1" thickBot="1">
      <c r="A32" s="94"/>
      <c r="B32" s="94"/>
      <c r="C32" s="94"/>
      <c r="D32" s="94"/>
      <c r="E32" s="94"/>
      <c r="F32" s="94"/>
    </row>
    <row r="33" ht="15.75" thickTop="1"/>
  </sheetData>
  <sheetProtection/>
  <mergeCells count="10">
    <mergeCell ref="A1:F1"/>
    <mergeCell ref="A2:F2"/>
    <mergeCell ref="A3:F3"/>
    <mergeCell ref="A4:F4"/>
    <mergeCell ref="A5:A8"/>
    <mergeCell ref="B5:B8"/>
    <mergeCell ref="C5:C7"/>
    <mergeCell ref="D5:D7"/>
    <mergeCell ref="E5:E7"/>
    <mergeCell ref="F5:F7"/>
  </mergeCells>
  <printOptions/>
  <pageMargins left="0.5" right="0" top="0.5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Willie</cp:lastModifiedBy>
  <cp:lastPrinted>2016-12-07T02:01:47Z</cp:lastPrinted>
  <dcterms:created xsi:type="dcterms:W3CDTF">2016-07-12T00:44:13Z</dcterms:created>
  <dcterms:modified xsi:type="dcterms:W3CDTF">2016-12-07T02:22:33Z</dcterms:modified>
  <cp:category/>
  <cp:version/>
  <cp:contentType/>
  <cp:contentStatus/>
</cp:coreProperties>
</file>